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28"/>
  <workbookPr defaultThemeVersion="166925"/>
  <mc:AlternateContent xmlns:mc="http://schemas.openxmlformats.org/markup-compatibility/2006">
    <mc:Choice Requires="x15">
      <x15ac:absPath xmlns:x15ac="http://schemas.microsoft.com/office/spreadsheetml/2010/11/ac" url="/Users/mary/Desktop/PB Rec Meetings/"/>
    </mc:Choice>
  </mc:AlternateContent>
  <xr:revisionPtr revIDLastSave="0" documentId="13_ncr:1_{5FC6E925-F58B-8946-B240-BC72967A5320}" xr6:coauthVersionLast="47" xr6:coauthVersionMax="47" xr10:uidLastSave="{00000000-0000-0000-0000-000000000000}"/>
  <bookViews>
    <workbookView xWindow="0" yWindow="760" windowWidth="26760" windowHeight="15800" tabRatio="714" xr2:uid="{865B6831-B575-45FA-9A43-A505BA57C291}"/>
  </bookViews>
  <sheets>
    <sheet name="Report" sheetId="11" r:id="rId1"/>
    <sheet name="Account Balances" sheetId="1" r:id="rId2"/>
    <sheet name="Cash Flow" sheetId="25" r:id="rId3"/>
    <sheet name="Cash Flow YoY" sheetId="26" r:id="rId4"/>
    <sheet name="December" sheetId="24" r:id="rId5"/>
    <sheet name="HomeBase YoY" sheetId="27" r:id="rId6"/>
    <sheet name="HomeBase 6 Months" sheetId="14" r:id="rId7"/>
    <sheet name="Sheet3" sheetId="20" state="hidden" r:id="rId8"/>
    <sheet name="Backup Do Not Print---&gt;" sheetId="23" r:id="rId9"/>
    <sheet name="To Do Recon" sheetId="22" r:id="rId10"/>
    <sheet name="Sweep Int" sheetId="31" r:id="rId11"/>
    <sheet name="CC" sheetId="30" r:id="rId12"/>
    <sheet name="CHK" sheetId="29" r:id="rId13"/>
    <sheet name="Acct Bal" sheetId="28" r:id="rId14"/>
    <sheet name="TS Data" sheetId="32" r:id="rId15"/>
  </sheets>
  <definedNames>
    <definedName name="_xlnm._FilterDatabase" localSheetId="11" hidden="1">CC!$A$1:$F$43</definedName>
    <definedName name="_xlnm._FilterDatabase" localSheetId="12" hidden="1">CHK!$A$1:$F$126</definedName>
    <definedName name="_xlnm._FilterDatabase" localSheetId="14" hidden="1">'TS Data'!$A$1:$K$44</definedName>
    <definedName name="_xlnm.Print_Area" localSheetId="1">'Account Balances'!$A$1:$D$44</definedName>
    <definedName name="_xlnm.Print_Area" localSheetId="0">Report!$A$1:$H$30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7" i="1" l="1"/>
  <c r="C5" i="1"/>
  <c r="C6" i="1"/>
  <c r="C7" i="1"/>
  <c r="C8" i="1"/>
  <c r="C9" i="1"/>
  <c r="C10" i="1"/>
  <c r="C11" i="1"/>
  <c r="C12" i="1"/>
  <c r="C13" i="1"/>
  <c r="C14" i="1"/>
  <c r="C15" i="1"/>
  <c r="C16" i="1"/>
  <c r="C17" i="1"/>
  <c r="C18" i="1"/>
  <c r="C19" i="1"/>
  <c r="C20" i="1"/>
  <c r="C21" i="1"/>
  <c r="C22" i="1"/>
  <c r="C23" i="1"/>
  <c r="C24" i="1"/>
  <c r="C25" i="1"/>
  <c r="C26" i="1"/>
  <c r="C27" i="1"/>
  <c r="C28" i="1"/>
  <c r="C29" i="1"/>
  <c r="C30" i="1"/>
  <c r="C4" i="1"/>
  <c r="J27" i="28"/>
  <c r="J28" i="28"/>
  <c r="J29" i="28"/>
  <c r="J10" i="28"/>
  <c r="J11" i="28"/>
  <c r="J12" i="28"/>
  <c r="J13" i="28"/>
  <c r="J14" i="28"/>
  <c r="J15" i="28"/>
  <c r="J16" i="28"/>
  <c r="J17" i="28"/>
  <c r="J18" i="28"/>
  <c r="J19" i="28"/>
  <c r="J20" i="28"/>
  <c r="J21" i="28"/>
  <c r="J22" i="28"/>
  <c r="J23" i="28"/>
  <c r="J24" i="28"/>
  <c r="J25" i="28"/>
  <c r="J26" i="28"/>
  <c r="J9" i="28"/>
  <c r="C38" i="1" l="1"/>
  <c r="D12" i="1"/>
  <c r="D13" i="1"/>
  <c r="D18" i="1"/>
  <c r="D19" i="1"/>
  <c r="D20" i="1"/>
  <c r="C31" i="1"/>
  <c r="D31" i="1" s="1"/>
  <c r="D21" i="1"/>
  <c r="C32" i="1"/>
  <c r="D32" i="1" s="1"/>
  <c r="C33" i="1"/>
  <c r="D33" i="1" s="1"/>
  <c r="D25" i="1"/>
  <c r="D26" i="1"/>
  <c r="B34" i="1"/>
  <c r="G11" i="14"/>
  <c r="H11" i="14" s="1"/>
  <c r="I11" i="14" s="1"/>
  <c r="G12" i="14"/>
  <c r="H12" i="14" s="1"/>
  <c r="I12" i="14" s="1"/>
  <c r="G13" i="14"/>
  <c r="H13" i="14" s="1"/>
  <c r="I13" i="14" s="1"/>
  <c r="G14" i="14"/>
  <c r="H14" i="14" s="1"/>
  <c r="I14" i="14" s="1"/>
  <c r="G15" i="14"/>
  <c r="H15" i="14" s="1"/>
  <c r="I15" i="14" s="1"/>
  <c r="G16" i="14"/>
  <c r="H16" i="14" s="1"/>
  <c r="I16" i="14" s="1"/>
  <c r="G17" i="14"/>
  <c r="H17" i="14" s="1"/>
  <c r="I17" i="14" s="1"/>
  <c r="G18" i="14"/>
  <c r="H18" i="14" s="1"/>
  <c r="I18" i="14" s="1"/>
  <c r="G19" i="14"/>
  <c r="H19" i="14" s="1"/>
  <c r="I19" i="14" s="1"/>
  <c r="G20" i="14"/>
  <c r="H20" i="14" s="1"/>
  <c r="I20" i="14" s="1"/>
  <c r="G21" i="14"/>
  <c r="H21" i="14" s="1"/>
  <c r="I21" i="14" s="1"/>
  <c r="G10" i="14"/>
  <c r="H10" i="14" s="1"/>
  <c r="I10" i="14" s="1"/>
  <c r="G6" i="14"/>
  <c r="H6" i="14" s="1"/>
  <c r="I6" i="14" s="1"/>
  <c r="G5" i="14"/>
  <c r="H5" i="14" s="1"/>
  <c r="I5" i="14" s="1"/>
  <c r="F22" i="14"/>
  <c r="F7" i="14"/>
  <c r="F24" i="14" s="1"/>
  <c r="J11" i="22"/>
  <c r="J8" i="22"/>
  <c r="J6" i="22"/>
  <c r="E129" i="29"/>
  <c r="D129" i="29"/>
  <c r="F45" i="30"/>
  <c r="E45" i="30"/>
  <c r="E47" i="30" s="1"/>
  <c r="D12" i="11"/>
  <c r="D27" i="1" l="1"/>
  <c r="D14" i="1"/>
  <c r="D22" i="1"/>
  <c r="D7" i="1"/>
  <c r="D24" i="1"/>
  <c r="D11" i="1"/>
  <c r="D6" i="1"/>
  <c r="D8" i="1"/>
  <c r="D17" i="1"/>
  <c r="D37" i="1"/>
  <c r="D38" i="1" s="1"/>
  <c r="D30" i="1"/>
  <c r="D5" i="1"/>
  <c r="D23" i="1"/>
  <c r="D10" i="1"/>
  <c r="D29" i="1"/>
  <c r="D16" i="1"/>
  <c r="C34" i="1"/>
  <c r="D9" i="1"/>
  <c r="D28" i="1"/>
  <c r="D15" i="1"/>
  <c r="D4" i="1"/>
  <c r="B38" i="1"/>
  <c r="G22" i="14"/>
  <c r="H22" i="14" s="1"/>
  <c r="I22" i="14" s="1"/>
  <c r="G7" i="14"/>
  <c r="H7" i="14" s="1"/>
  <c r="I7" i="14" s="1"/>
  <c r="F129" i="29"/>
  <c r="J5" i="22" s="1"/>
  <c r="G45" i="30"/>
  <c r="J7" i="22"/>
  <c r="C40" i="1" l="1"/>
  <c r="G24" i="14"/>
  <c r="H24" i="14" s="1"/>
  <c r="I24" i="14" s="1"/>
  <c r="B40" i="1"/>
  <c r="D34" i="1"/>
  <c r="D40" i="1" s="1"/>
  <c r="J9" i="22"/>
  <c r="J12" i="22" s="1"/>
</calcChain>
</file>

<file path=xl/sharedStrings.xml><?xml version="1.0" encoding="utf-8"?>
<sst xmlns="http://schemas.openxmlformats.org/spreadsheetml/2006/main" count="1037" uniqueCount="483">
  <si>
    <t>Adult Basketball</t>
  </si>
  <si>
    <t>Basketball</t>
  </si>
  <si>
    <t>Capital Project</t>
  </si>
  <si>
    <t>Clinic Soccer</t>
  </si>
  <si>
    <t>Dance</t>
  </si>
  <si>
    <t>Early Morning Gym</t>
  </si>
  <si>
    <t>Equestrian Program</t>
  </si>
  <si>
    <t>General Fund</t>
  </si>
  <si>
    <t>Home Base</t>
  </si>
  <si>
    <t>Movie</t>
  </si>
  <si>
    <t>Photography Program</t>
  </si>
  <si>
    <t>Soccer</t>
  </si>
  <si>
    <t>Spanish</t>
  </si>
  <si>
    <t>Summer Program</t>
  </si>
  <si>
    <t>Tennis</t>
  </si>
  <si>
    <t>Tot Center</t>
  </si>
  <si>
    <t>Yoga</t>
  </si>
  <si>
    <t>OVERALL TOTAL</t>
  </si>
  <si>
    <t>INFLOWS</t>
  </si>
  <si>
    <t>Home Base Monthly Fees</t>
  </si>
  <si>
    <t>TOTAL INFLOWS</t>
  </si>
  <si>
    <t>OUTFLOWS</t>
  </si>
  <si>
    <t>General Fund, Electric</t>
  </si>
  <si>
    <t>Homebase Salaries</t>
  </si>
  <si>
    <t>Homebase Supplies</t>
  </si>
  <si>
    <t>TOTAL OUTFLOWS</t>
  </si>
  <si>
    <t>Summer Dance</t>
  </si>
  <si>
    <t>Web Design</t>
  </si>
  <si>
    <t>Clay Club</t>
  </si>
  <si>
    <t>General Fund Expenses</t>
  </si>
  <si>
    <t>Lacrosse</t>
  </si>
  <si>
    <t>Field Hockey</t>
  </si>
  <si>
    <t>Art Program</t>
  </si>
  <si>
    <t>Baseball Softball</t>
  </si>
  <si>
    <t>Account</t>
  </si>
  <si>
    <t>Date</t>
  </si>
  <si>
    <t>Description</t>
  </si>
  <si>
    <t xml:space="preserve"> </t>
  </si>
  <si>
    <t>Home Base Misc.</t>
  </si>
  <si>
    <t>NET TOTAL</t>
  </si>
  <si>
    <t>Tennis Registrations</t>
  </si>
  <si>
    <t>Home Base Phone</t>
  </si>
  <si>
    <t>Home Base Bad Check</t>
  </si>
  <si>
    <t>DEP</t>
  </si>
  <si>
    <t>Outdoor Soccer Uniforms</t>
  </si>
  <si>
    <t>Basketball Registration</t>
  </si>
  <si>
    <t>Uncategorized</t>
  </si>
  <si>
    <t>Baseball Umpires</t>
  </si>
  <si>
    <t>Home Base Trips</t>
  </si>
  <si>
    <t>Home Base Credit Card Expense</t>
  </si>
  <si>
    <t>Outdoor Soccer Trophies</t>
  </si>
  <si>
    <t>Baseball</t>
  </si>
  <si>
    <t>Softball</t>
  </si>
  <si>
    <t>Softball Expense</t>
  </si>
  <si>
    <t>Cash Accounts</t>
  </si>
  <si>
    <t>Sweep Account</t>
  </si>
  <si>
    <t>TOTAL Cash Accounts</t>
  </si>
  <si>
    <t>Sweep Account Intresrt</t>
  </si>
  <si>
    <t>Amazon</t>
  </si>
  <si>
    <t>Walmart</t>
  </si>
  <si>
    <t>Brightwheel</t>
  </si>
  <si>
    <t>Home Base Social Functions</t>
  </si>
  <si>
    <t>Home Base Refunds</t>
  </si>
  <si>
    <t>Homebase Misc. Income</t>
  </si>
  <si>
    <t>HomeBase ADP Fees</t>
  </si>
  <si>
    <t>TeamSnap</t>
  </si>
  <si>
    <t>ADP Tax</t>
  </si>
  <si>
    <t>ADP WAGE PAY WAGE PAY</t>
  </si>
  <si>
    <t>ADP Payroll ,Fees</t>
  </si>
  <si>
    <t>Homebase Fingerprinting</t>
  </si>
  <si>
    <t>ADP  PAY BY  PAY</t>
  </si>
  <si>
    <t>INCOME</t>
  </si>
  <si>
    <t>TOTAL INCOME</t>
  </si>
  <si>
    <t>EXPENSES</t>
  </si>
  <si>
    <t>TOTAL EXPENSES</t>
  </si>
  <si>
    <t>TOTAL Bank Accounts</t>
  </si>
  <si>
    <t>Tennis Salary</t>
  </si>
  <si>
    <t>Outdoor Soccer Registration</t>
  </si>
  <si>
    <t>Arts in Motion Program</t>
  </si>
  <si>
    <t>Beyond the Canvas Art Program</t>
  </si>
  <si>
    <t>July</t>
  </si>
  <si>
    <t xml:space="preserve">  </t>
  </si>
  <si>
    <t>Art in Motion Registrations</t>
  </si>
  <si>
    <t>Insurance</t>
  </si>
  <si>
    <t>August</t>
  </si>
  <si>
    <t>In Place</t>
  </si>
  <si>
    <t>D &amp; O Insurance</t>
  </si>
  <si>
    <t>Libility Insurance</t>
  </si>
  <si>
    <t>Proposal</t>
  </si>
  <si>
    <t>Accident Insurance</t>
  </si>
  <si>
    <t>Abuse Insurance</t>
  </si>
  <si>
    <t>Total</t>
  </si>
  <si>
    <t>Arts in Motion Salary</t>
  </si>
  <si>
    <t>Beyond the Canvas Salary</t>
  </si>
  <si>
    <t>Beyond The Canvas Supplies</t>
  </si>
  <si>
    <t>Outdoor Soccer Referees</t>
  </si>
  <si>
    <t>Visa</t>
  </si>
  <si>
    <t>Teacherspayteachers.com</t>
  </si>
  <si>
    <t>September</t>
  </si>
  <si>
    <t>Snack Shack</t>
  </si>
  <si>
    <t xml:space="preserve">                                                      </t>
  </si>
  <si>
    <t>Snack Shack Income</t>
  </si>
  <si>
    <t>Art in Motion Expense</t>
  </si>
  <si>
    <t>Basketball Equipent</t>
  </si>
  <si>
    <t>Basketball Expenses</t>
  </si>
  <si>
    <t>Basketball Refund</t>
  </si>
  <si>
    <t>Beyonf the Camvas Expense</t>
  </si>
  <si>
    <t>Indoor Soccer Expenses</t>
  </si>
  <si>
    <t>Outdoor Soccer Field Supplies</t>
  </si>
  <si>
    <t>Outdoor Soccer Refund</t>
  </si>
  <si>
    <t>Baseball Misc Income</t>
  </si>
  <si>
    <t>Outdoor Soccer Reimbursements</t>
  </si>
  <si>
    <t>Baseball Refunds</t>
  </si>
  <si>
    <t>General Fund, Donations</t>
  </si>
  <si>
    <t>ADP  401k</t>
  </si>
  <si>
    <t>Freedom Septic Service</t>
  </si>
  <si>
    <t>October</t>
  </si>
  <si>
    <t>Average</t>
  </si>
  <si>
    <t>PBRC &amp; Employees not covered by Baltimore County</t>
  </si>
  <si>
    <t>Trn #</t>
  </si>
  <si>
    <t>Debit</t>
  </si>
  <si>
    <t>Credit</t>
  </si>
  <si>
    <t>xxxx-xxxx-xxxx-0793</t>
  </si>
  <si>
    <t>VERIZON*RECURRING PAY 800-VERIZON FL</t>
  </si>
  <si>
    <t>WAL-MART #2519 SHREWSBURY PA</t>
  </si>
  <si>
    <t>PAYMENT - THANK YOU</t>
  </si>
  <si>
    <t>xxxx-xxxx-xxxx-3758</t>
  </si>
  <si>
    <t>AMAZON MKTPL*710920NX3 Amzn.com/billWA</t>
  </si>
  <si>
    <t>AMAZON MKTPL*AJ0C93XZ3 Amzn.com/billWA</t>
  </si>
  <si>
    <t>LAKESHORE LEARNING MATER 310-537-8600 CA</t>
  </si>
  <si>
    <t>AMZN Mktp US*PC9ND18P3 Amzn.com/billWA</t>
  </si>
  <si>
    <t>OTC BRANDS *OTC BRANDS 800-2280475 NE</t>
  </si>
  <si>
    <t>AMAZON MKTPL*TI0934S93 Amzn.com/billWA</t>
  </si>
  <si>
    <t>AMAZON MKTPL*N451L2TV3 Amzn.com/billWA</t>
  </si>
  <si>
    <t>SQ *PUZZLE WAREHOUSE gosq.com MO</t>
  </si>
  <si>
    <t>GIANT 6271 SHREWSBURY PA</t>
  </si>
  <si>
    <t>WM SUPERCENTER #2519 SHREWSBURY PA</t>
  </si>
  <si>
    <t>AMAZON MKTPL*4B2797IB3 Amzn.com/billWA</t>
  </si>
  <si>
    <t>BRIGHTWHEEL WWW.MYBRIGHTWCA</t>
  </si>
  <si>
    <t>AMAZON MKTPL*7N9W209N3 Amzn.com/billWA</t>
  </si>
  <si>
    <t>DOLLAR TREE HAMPSTEAD MD</t>
  </si>
  <si>
    <t>WM SUPERCENTER #2850 HAMPSTEAD MD</t>
  </si>
  <si>
    <t>WM SUPERCENTER #5469 HANOVER PA</t>
  </si>
  <si>
    <t>WAL-MART #5469 HANOVER PA</t>
  </si>
  <si>
    <t>TEACHERSPAYTEACHERS.COM 646-588-0910 CA</t>
  </si>
  <si>
    <t>READYREFRESH/WATERSERV 800-274-5282 CA</t>
  </si>
  <si>
    <t>Balance</t>
  </si>
  <si>
    <t>MONEY RATE SWEEP INVESTMENT</t>
  </si>
  <si>
    <t>ADP WAGE PAY WAGE PAY       935233969424V9U</t>
  </si>
  <si>
    <t>ADP TAX ADP TAX             L9V9U 120624A01</t>
  </si>
  <si>
    <t>ADP PAY-BY-PAY PAY-BY-PAY   935233969425V9U</t>
  </si>
  <si>
    <t>MONEY RATE SWEEP REDEMPTION</t>
  </si>
  <si>
    <t>SWEEP INTEREST CREDIT</t>
  </si>
  <si>
    <t>ART IN MOTION TEAMSNAP      ST-R7I6N4G1B3U6</t>
  </si>
  <si>
    <t>ART IN MOTION TEAMSNAP      ST-U7W3O4O1U2S1</t>
  </si>
  <si>
    <t>ART IN MOTION TEAMSNAP      ST-H9X2S5G7P8C4</t>
  </si>
  <si>
    <t>INDOOR SOCCER INDOOR SOC    ST-S0P5D0J0P0U9</t>
  </si>
  <si>
    <t>ART IN MOTION TEAMSNAP      ST-J8Y8S9X7N0N6</t>
  </si>
  <si>
    <t>ADP TAX ADP TAX             L9V9U 9043982VV</t>
  </si>
  <si>
    <t>BRIGHTWHEEL TRANSFER        ST-V4V3V9D1N4D3</t>
  </si>
  <si>
    <t>BRIGHTWHEEL TRANSFER        ST-M7T2M6Y9D4M7</t>
  </si>
  <si>
    <t>DEPOSIT</t>
  </si>
  <si>
    <t>BALTIMORE GAS AN BILLPAY    BALTIMORE GAS A</t>
  </si>
  <si>
    <t>SERVICE CHARGE FOR ACCOUNT 000000005485061</t>
  </si>
  <si>
    <t>Compatibility Report for Treasurers report December 2024.xls</t>
  </si>
  <si>
    <t>Run on 12/6/2024 14:36</t>
  </si>
  <si>
    <t>If the workbook is saved in an earlier file format or opened in an earlier version of Microsoft Excel, the listed features will not be available.</t>
  </si>
  <si>
    <t>Minor loss of fidelity</t>
  </si>
  <si>
    <t># of occurrences</t>
  </si>
  <si>
    <t>Version</t>
  </si>
  <si>
    <t>Some data in this workbook is filtered by a cell color. Rows that are hidden by the filter will remain hidden, but the filter itself will not display correctly in earlier versions of Excel.</t>
  </si>
  <si>
    <t>CC'!A1:F87</t>
  </si>
  <si>
    <t>Excel 97-2003</t>
  </si>
  <si>
    <t>Some data in this workbook is filtered by a grouped hierarchy of dates, resulting in more than two criteria. Rows that are hidden by the filter will remain hidden, but the filter itself will not display correctly in earlier versions of Excel.</t>
  </si>
  <si>
    <t>Book Checking</t>
  </si>
  <si>
    <t>Book Sweep Int</t>
  </si>
  <si>
    <t>Book CC</t>
  </si>
  <si>
    <t>Recon Check</t>
  </si>
  <si>
    <t>Checking Account activity</t>
  </si>
  <si>
    <t>Sweep Int</t>
  </si>
  <si>
    <t>CC</t>
  </si>
  <si>
    <t>Checks written</t>
  </si>
  <si>
    <t>Transaction - Last month</t>
  </si>
  <si>
    <r>
      <rPr>
        <b/>
        <sz val="11"/>
        <color rgb="FF000000"/>
        <rFont val="Calibri"/>
        <family val="2"/>
      </rPr>
      <t>Date</t>
    </r>
  </si>
  <si>
    <r>
      <rPr>
        <b/>
        <sz val="11"/>
        <color rgb="FF000000"/>
        <rFont val="Calibri"/>
        <family val="2"/>
      </rPr>
      <t>Account</t>
    </r>
  </si>
  <si>
    <r>
      <rPr>
        <b/>
        <sz val="11"/>
        <color rgb="FF000000"/>
        <rFont val="Calibri"/>
        <family val="2"/>
      </rPr>
      <t>Num</t>
    </r>
  </si>
  <si>
    <r>
      <rPr>
        <b/>
        <sz val="11"/>
        <color rgb="FF000000"/>
        <rFont val="Calibri"/>
        <family val="2"/>
      </rPr>
      <t>Description</t>
    </r>
  </si>
  <si>
    <r>
      <rPr>
        <b/>
        <sz val="11"/>
        <color rgb="FF000000"/>
        <rFont val="Calibri"/>
        <family val="2"/>
      </rPr>
      <t>Memo</t>
    </r>
  </si>
  <si>
    <r>
      <rPr>
        <b/>
        <sz val="11"/>
        <color rgb="FF000000"/>
        <rFont val="Calibri"/>
        <family val="2"/>
      </rPr>
      <t>Category</t>
    </r>
  </si>
  <si>
    <r>
      <rPr>
        <b/>
        <sz val="11"/>
        <color rgb="FF000000"/>
        <rFont val="Calibri"/>
        <family val="2"/>
      </rPr>
      <t>Amount</t>
    </r>
  </si>
  <si>
    <t>Art Misc Income</t>
  </si>
  <si>
    <t>Basketball Referees</t>
  </si>
  <si>
    <t>Basketball Misc. Income</t>
  </si>
  <si>
    <t>TeamSnap Clinic Soccer</t>
  </si>
  <si>
    <t>Indoor Soccer Registration</t>
  </si>
  <si>
    <t>Home Base Training</t>
  </si>
  <si>
    <t>Giant</t>
  </si>
  <si>
    <t>Ready Fresh 3/3/22</t>
  </si>
  <si>
    <t>Schlastic Education</t>
  </si>
  <si>
    <t>BALANCE 11/30/2024</t>
  </si>
  <si>
    <t>Cash Flow - Last month</t>
  </si>
  <si>
    <t>Cash Flow Comparison</t>
  </si>
  <si>
    <r>
      <rPr>
        <b/>
        <sz val="11"/>
        <color rgb="FF000000"/>
        <rFont val="Calibri"/>
        <family val="2"/>
      </rPr>
      <t>Amount
Difference</t>
    </r>
  </si>
  <si>
    <t>Basketball Uniforms</t>
  </si>
  <si>
    <t>Change</t>
  </si>
  <si>
    <t>Bank Accounts</t>
  </si>
  <si>
    <t>Account Balances</t>
  </si>
  <si>
    <t>OVERALL TOTAL Ending Balance</t>
  </si>
  <si>
    <t>November</t>
  </si>
  <si>
    <t>Go through folder</t>
  </si>
  <si>
    <t>Provide Joel umpire fees</t>
  </si>
  <si>
    <t>CHECK       7418</t>
  </si>
  <si>
    <t>CHECK       7417</t>
  </si>
  <si>
    <t>ADP TAX ADP TAX             L9V9U 9259697VV</t>
  </si>
  <si>
    <t>LEGO CLUB LEGO CLUB         ST-U1O9F4H2W0N4</t>
  </si>
  <si>
    <t>INDOOR SOCCER INDOOR SOC    ST-U4X8C2Q8A2H2</t>
  </si>
  <si>
    <t>LEGO CLUB LEGO CLUB         ST-P0I0V4N9K5M9</t>
  </si>
  <si>
    <t>LEGO CLUB LEGO CLUB         ST-G9I8B3G0W5X0</t>
  </si>
  <si>
    <t>INDOOR SOCCER INDOOR SOC    ST-K5X5P5C6B7T7</t>
  </si>
  <si>
    <t>ART IN MOTION TEAMSNAP      ST-C3G0E0L4X0M2</t>
  </si>
  <si>
    <t>INDOOR SOCCER INDOOR SOC    ST-M5L7B9X3N5V4</t>
  </si>
  <si>
    <t>ADP PAYROLL FEES ADP FEES   926935738742</t>
  </si>
  <si>
    <t>INDOOR SOCCER INDOOR SOC    ST-J0B6Z0I9W6L2</t>
  </si>
  <si>
    <t>LEGO CLUB LEGO CLUB         ST-A7U6Z0J1D3O9</t>
  </si>
  <si>
    <t>CHECK       7420</t>
  </si>
  <si>
    <t>ADP 401K ADP 401K           L9V9U 122025V02</t>
  </si>
  <si>
    <t>LEGO CLUB LEGO CLUB         ST-T3E9V5H1Z4A3</t>
  </si>
  <si>
    <t>INDOOR SOCCER INDOOR SOC    ST-T3W4O0V2B4T4</t>
  </si>
  <si>
    <t>LEGO CLUB LEGO CLUB         ST-Y0C5P6M9Z4T2</t>
  </si>
  <si>
    <t>ART IN MOTION TEAMSNAP      ST-L4S4S2A4E6T7</t>
  </si>
  <si>
    <t>ART IN MOTION TEAMSNAP      ST-S9S5J2N7M5Y3</t>
  </si>
  <si>
    <t>ART IN MOTION TEAMSNAP      ST-B2C3A5U7L0I5</t>
  </si>
  <si>
    <t>ADP WAGE PAY WAGE PAY       524095652517V9U</t>
  </si>
  <si>
    <t>ADP TAX ADP TAX             L9V9U 122025A01</t>
  </si>
  <si>
    <t>ADP PAY-BY-PAY PAY-BY-PAY   524095652518V9U</t>
  </si>
  <si>
    <t>INDOOR SOCCER INDOOR SOC    ST-Q2C4K3I2Z5L7</t>
  </si>
  <si>
    <t>CHECK       7419</t>
  </si>
  <si>
    <t>CHECK       7414</t>
  </si>
  <si>
    <t>INDOOR SOCCER INDOOR SOC    ST-A8S7H1C2D4M2</t>
  </si>
  <si>
    <t>INDOOR SOCCER INDOOR SOC    ST-V6W7D8H9B9J0</t>
  </si>
  <si>
    <t>ADP TAX ADP TAX             L9V9U 9149561VV</t>
  </si>
  <si>
    <t>INDOOR SOCCER INDOOR SOC    ST-M8P5N0O8E8Q6</t>
  </si>
  <si>
    <t>BRIGHTWHEEL TRANSFER        ST-E6W2S5C2C0D9</t>
  </si>
  <si>
    <t>INDOOR SOCCER INDOOR SOC    ST-U1K7P5K7W7X7</t>
  </si>
  <si>
    <t>ADP PAYROLL FEES ADP FEES   792074904799</t>
  </si>
  <si>
    <t>ART IN MOTION TEAMSNAP      ST-R3E4D6F6J1M1</t>
  </si>
  <si>
    <t>ART IN MOTION TEAMSNAP      ST-R8W8V6K7K5U2</t>
  </si>
  <si>
    <t>ADP TAX ADP TAX             L9V9U 9043981VV</t>
  </si>
  <si>
    <t>INDOOR SOCCER INDOOR SOC    ST-N4V2E5H6I4O7</t>
  </si>
  <si>
    <t>ART IN MOTION TEAMSNAP      ST-B2H7L9M5I1A3</t>
  </si>
  <si>
    <t>INDOOR SOCCER INDOOR SOC    ST-Y4I2Z1X5G2Y6</t>
  </si>
  <si>
    <t>ADP 401K ADP 401K           L9V9U 120624V02</t>
  </si>
  <si>
    <t>ART IN MOTION TEAMSNAP      ST-V1P4I6T8W4S4</t>
  </si>
  <si>
    <t>BRIGHTWHEEL TRANSFER        ST-R3G7Q2X8R9V0</t>
  </si>
  <si>
    <t>ADP PAYROLL FEES ADP FEES   799095637242</t>
  </si>
  <si>
    <t>INDOOR SOCCER INDOOR SOC    ST-J4B1E3J4R7K4</t>
  </si>
  <si>
    <t>ART IN MOTION TEAMSNAP      ST-L1Q9K8J7F2X5</t>
  </si>
  <si>
    <t>ART IN MOTION TEAMSNAP      ST-K6E1S1G2C4G9</t>
  </si>
  <si>
    <t>BRIGHTWHEEL TRANSFER        ST-O8X0H1B1J3Q3</t>
  </si>
  <si>
    <t>SQ *THE CHILD CARE COM</t>
  </si>
  <si>
    <t>WALGREENS #9926</t>
  </si>
  <si>
    <t>SP SCHOOLOUTLET HTTPSWWW.SCHONV</t>
  </si>
  <si>
    <t>AMAZON MKTPL*ZE58C6P10 Amzn.com/billWA</t>
  </si>
  <si>
    <t>THRIFT BOOKS GLOBAL, LLC 253-275-2241 WA</t>
  </si>
  <si>
    <t>AMAZON MKTPL*Z18FJ2KC1 Amzn.com/billWA</t>
  </si>
  <si>
    <t>KLEINS SUPER MRKTSMDS1 FOREST HILL MD</t>
  </si>
  <si>
    <t>AMAZON MKTPL*ZX97F9KK0 Amzn.com/billWA</t>
  </si>
  <si>
    <t>Scholastic Education 573-632-1834 MO</t>
  </si>
  <si>
    <t>AMAZON MKTPL*ZR7ZK6XM2 Amzn.com/billWA</t>
  </si>
  <si>
    <t>Check against statement</t>
  </si>
  <si>
    <t>Confirm $642 from Joel/Dance</t>
  </si>
  <si>
    <t>Shelly check requests</t>
  </si>
  <si>
    <t>check 7416</t>
  </si>
  <si>
    <t>Balance paid with check #7421 on 1/10/25</t>
  </si>
  <si>
    <t>Paperbackup - Print</t>
  </si>
  <si>
    <t>Book Written checks in month</t>
  </si>
  <si>
    <t>Double Past Checks</t>
  </si>
  <si>
    <t>12/1/2024 through 12/31/2024</t>
  </si>
  <si>
    <t>Lego Registration</t>
  </si>
  <si>
    <t>9/1/2023 through 12/31/2024</t>
  </si>
  <si>
    <r>
      <rPr>
        <b/>
        <sz val="11"/>
        <color rgb="FF000000"/>
        <rFont val="Calibri"/>
        <family val="2"/>
      </rPr>
      <t>9/1/2023-
12/31/2023</t>
    </r>
  </si>
  <si>
    <r>
      <rPr>
        <b/>
        <sz val="11"/>
        <color rgb="FF000000"/>
        <rFont val="Calibri"/>
        <family val="2"/>
      </rPr>
      <t>9/1/2024-
12/31/2024</t>
    </r>
  </si>
  <si>
    <t>General Fund Income</t>
  </si>
  <si>
    <t>Softball Misc Income</t>
  </si>
  <si>
    <t>Home Base Gifts</t>
  </si>
  <si>
    <t>Sweep Account Expense</t>
  </si>
  <si>
    <t>9/1/2023-
12/31/2023</t>
  </si>
  <si>
    <t>9/1/2024-
12/31/2024</t>
  </si>
  <si>
    <t>Amount
Difference</t>
  </si>
  <si>
    <t>Petty Cash</t>
  </si>
  <si>
    <t>Moving funds raise to Dance from Jun24</t>
  </si>
  <si>
    <t>7419</t>
  </si>
  <si>
    <t>Rachel Zajac</t>
  </si>
  <si>
    <t>7420</t>
  </si>
  <si>
    <t>Justin Pfeiffer</t>
  </si>
  <si>
    <t>Team Snap</t>
  </si>
  <si>
    <t>Bank Service Chage</t>
  </si>
  <si>
    <t>Bg&amp;E</t>
  </si>
  <si>
    <t>With check #7421</t>
  </si>
  <si>
    <t>With Check #7421</t>
  </si>
  <si>
    <t>Lakeshore Learning Matter</t>
  </si>
  <si>
    <t>Paid w/check 7421</t>
  </si>
  <si>
    <t>OTC Brands</t>
  </si>
  <si>
    <t>Paid with check #7421</t>
  </si>
  <si>
    <t>Sq Puzzle Warehouse</t>
  </si>
  <si>
    <t>Vereizon</t>
  </si>
  <si>
    <t>Depoosit</t>
  </si>
  <si>
    <t>Lego Program</t>
  </si>
  <si>
    <t>7417</t>
  </si>
  <si>
    <t>7418</t>
  </si>
  <si>
    <t>12/1/2024 - 12/31/2024</t>
  </si>
  <si>
    <t>BALANCE 12/31/2024</t>
  </si>
  <si>
    <t>HomeBase - Cash Flow Comparison</t>
  </si>
  <si>
    <t>December</t>
  </si>
  <si>
    <t>Account Balances - As of 12/31/2024</t>
  </si>
  <si>
    <r>
      <rPr>
        <b/>
        <sz val="11"/>
        <color rgb="FF000000"/>
        <rFont val="Calibri"/>
        <family val="2"/>
      </rPr>
      <t>12/31/2024
Balance</t>
    </r>
  </si>
  <si>
    <t>Account Balances - As of 12/31/2024 - Revised</t>
  </si>
  <si>
    <t>Charge ID</t>
  </si>
  <si>
    <t>Title</t>
  </si>
  <si>
    <t>Gross</t>
  </si>
  <si>
    <t>Refunded</t>
  </si>
  <si>
    <t>Fee</t>
  </si>
  <si>
    <t>Net</t>
  </si>
  <si>
    <t>Status</t>
  </si>
  <si>
    <t>Payment Details</t>
  </si>
  <si>
    <t>Participant Name</t>
  </si>
  <si>
    <t>Payer Name</t>
  </si>
  <si>
    <t>ch_3QRLCrH3v9ZxQViI0PChu6M4</t>
  </si>
  <si>
    <t>PB Rec Art Class- Winter 2025- Beyond the Canvas</t>
  </si>
  <si>
    <t>Succeeded</t>
  </si>
  <si>
    <t>Visa: 1494</t>
  </si>
  <si>
    <t>Hailey Bralove</t>
  </si>
  <si>
    <t>Wendy Bralove</t>
  </si>
  <si>
    <t>ch_3QRIZQH3v9ZxQViI1nVIKWHL</t>
  </si>
  <si>
    <t>Visa: 8191</t>
  </si>
  <si>
    <t>Natalia Gelsomino, Anastasia Gelsomino</t>
  </si>
  <si>
    <t>Andrea Gelsomino</t>
  </si>
  <si>
    <t>ch_3QRI9fH3v9ZxQViI117yGb00</t>
  </si>
  <si>
    <t>Visa: 5267</t>
  </si>
  <si>
    <t>Vivian Formicola</t>
  </si>
  <si>
    <t>Jessica Formicola</t>
  </si>
  <si>
    <t>ch_3QRI0TH3v9ZxQViI04SKS54i</t>
  </si>
  <si>
    <t>Visa: 8291</t>
  </si>
  <si>
    <t>Kenzi Schuck</t>
  </si>
  <si>
    <t>Alfred Schuck</t>
  </si>
  <si>
    <t>ch_3QRHLgH3v9ZxQViI10hjbdVa</t>
  </si>
  <si>
    <t>Visa: 0802</t>
  </si>
  <si>
    <t>Austin Baikauskas, Weston Baikauskas, Willow Baikauskas</t>
  </si>
  <si>
    <t>Rachel Baikauskas</t>
  </si>
  <si>
    <t>ch_3QRFv2H3v9ZxQViI0NoxXlXr</t>
  </si>
  <si>
    <t>Discover: 1209</t>
  </si>
  <si>
    <t>Fiona Smith</t>
  </si>
  <si>
    <t>ch_3QRFniH3v9ZxQViI1Zf31lhb</t>
  </si>
  <si>
    <t>Visa: 6489</t>
  </si>
  <si>
    <t>Natalie Rosier</t>
  </si>
  <si>
    <t>Ivy Rosier</t>
  </si>
  <si>
    <t>ch_3QRFILH3v9ZxQViI0VawomY5</t>
  </si>
  <si>
    <t>Visa: 7035</t>
  </si>
  <si>
    <t>Gwen Bramwell</t>
  </si>
  <si>
    <t>Samuel Bramwell</t>
  </si>
  <si>
    <t>ch_3QREeWH3v9ZxQViI03WEY67U</t>
  </si>
  <si>
    <t>Visa: 8628</t>
  </si>
  <si>
    <t>Robyn Noss</t>
  </si>
  <si>
    <t>ch_3QREWqH3v9ZxQViI0uCjcl7i</t>
  </si>
  <si>
    <t>American Express: 1011</t>
  </si>
  <si>
    <t>Olivia Kaminski</t>
  </si>
  <si>
    <t>Elizabeth Kaminski</t>
  </si>
  <si>
    <t>ch_3QREU0H3v9ZxQViI0S5RUD3O</t>
  </si>
  <si>
    <t>Visa: 6533</t>
  </si>
  <si>
    <t>Anna Shevland</t>
  </si>
  <si>
    <t>Rachel Shevland</t>
  </si>
  <si>
    <t>ch_3QRDXnH3v9ZxQViI1jNBeFl8</t>
  </si>
  <si>
    <t>MasterCard: 1348</t>
  </si>
  <si>
    <t>Violet Wernecke</t>
  </si>
  <si>
    <t>Meghan Wernecke</t>
  </si>
  <si>
    <t>ch_3QRIf0H3v9ZxQViI1MSnVT2L</t>
  </si>
  <si>
    <t>PB Rec Dance Class- Winter 2025- Arts in Motion</t>
  </si>
  <si>
    <t>Natalia Gelsomino</t>
  </si>
  <si>
    <t>ch_3QRI5VH3v9ZxQViI0ISFLn3y</t>
  </si>
  <si>
    <t>ch_3QRHTcH3v9ZxQViI0iA4THM7</t>
  </si>
  <si>
    <t>Willow Baikauskas</t>
  </si>
  <si>
    <t>ch_3QREXzH3v9ZxQViI0bzUF9AL</t>
  </si>
  <si>
    <t>Visa: 8924</t>
  </si>
  <si>
    <t>Brice Wernecke</t>
  </si>
  <si>
    <t>ch_3QRDTqH3v9ZxQViI0BipdfWx</t>
  </si>
  <si>
    <t>ch_3QRZkuH3v9ZxQViI0e16Waj3</t>
  </si>
  <si>
    <t>Visa: 3254</t>
  </si>
  <si>
    <t>Skylar Smith, Preston Smith</t>
  </si>
  <si>
    <t>Erica Ashley Smith</t>
  </si>
  <si>
    <t>ch_3QRZbpH3v9ZxQViI1YAcOj9v</t>
  </si>
  <si>
    <t>Visa: 9063</t>
  </si>
  <si>
    <t>Jesse Godwin</t>
  </si>
  <si>
    <t>Ashley godwin</t>
  </si>
  <si>
    <t>py_1QRPTyH3v9ZxQViIocZTOL62</t>
  </si>
  <si>
    <t>BANK OF AMERICA, N.A.: 8673</t>
  </si>
  <si>
    <t>Nora Falkowski</t>
  </si>
  <si>
    <t>Matthew Falkowski</t>
  </si>
  <si>
    <t>ch_3QROLIH3v9ZxQViI0ufxeGVe</t>
  </si>
  <si>
    <t>Visa: 4848</t>
  </si>
  <si>
    <t>Sofia Malcolm</t>
  </si>
  <si>
    <t>Joe Drecchio</t>
  </si>
  <si>
    <t>ch_3QRNAcH3v9ZxQViI124kKAu4</t>
  </si>
  <si>
    <t>Visa: 5727</t>
  </si>
  <si>
    <t>Sydney McClelland</t>
  </si>
  <si>
    <t>Avery McClelland</t>
  </si>
  <si>
    <t>ch_3QRjGuH3v9ZxQViI13kglr0Y</t>
  </si>
  <si>
    <t>Visa: 9689</t>
  </si>
  <si>
    <t>Emilie Leucker</t>
  </si>
  <si>
    <t>Marie Leucker</t>
  </si>
  <si>
    <t>py_1QS60JH3v9ZxQViIsYmNkwu3</t>
  </si>
  <si>
    <t>NAVY FEDERAL CREDIT UNION: 8706</t>
  </si>
  <si>
    <t>Kennedy Klepper</t>
  </si>
  <si>
    <t>Erin Klepper</t>
  </si>
  <si>
    <t>ch_3QRkelH3v9ZxQViI1Gy1Jquf</t>
  </si>
  <si>
    <t>Visa: 0414</t>
  </si>
  <si>
    <t>Bowie Long</t>
  </si>
  <si>
    <t>py_1QS3xTH3v9ZxQViIx6GFol4z</t>
  </si>
  <si>
    <t>STATE EMPLOYEES CREDIT UNION: 9528</t>
  </si>
  <si>
    <t>Jacob Stetson</t>
  </si>
  <si>
    <t>ch_3QSM7fH3v9ZxQViI1LRG8pK0</t>
  </si>
  <si>
    <t>Visa: 5391</t>
  </si>
  <si>
    <t>Chloe Zemel</t>
  </si>
  <si>
    <t>py_1QS61RH3v9ZxQViI9pVA9oLB</t>
  </si>
  <si>
    <t>Madeline Klepper</t>
  </si>
  <si>
    <t>ch_3QS67WH3v9ZxQViI1lcHHcee</t>
  </si>
  <si>
    <t>Visa: 0999</t>
  </si>
  <si>
    <t>Lucille Barnhart</t>
  </si>
  <si>
    <t>Jennifer N Barnhart</t>
  </si>
  <si>
    <t>ch_3QSfi0H3v9ZxQViI1ogyhY78</t>
  </si>
  <si>
    <t>Visa: 3699</t>
  </si>
  <si>
    <t>Kinleigh Brown, Lakelyn Brown</t>
  </si>
  <si>
    <t>Tyler Brown</t>
  </si>
  <si>
    <t>ch_3QU80kH3v9ZxQViI0M25BTHe</t>
  </si>
  <si>
    <t>Visa: 3658</t>
  </si>
  <si>
    <t>Isla Shea</t>
  </si>
  <si>
    <t>Jillian Shea</t>
  </si>
  <si>
    <t>ch_3QTwZqH3v9ZxQViI0Lad0DPL</t>
  </si>
  <si>
    <t>Visa: 5995</t>
  </si>
  <si>
    <t>Ryan Lindsay</t>
  </si>
  <si>
    <t>ch_3QUTDZH3v9ZxQViI1bUracvH</t>
  </si>
  <si>
    <t>Visa: 4185</t>
  </si>
  <si>
    <t>Georgia Krepp</t>
  </si>
  <si>
    <t>Jennifer Moran Krepp</t>
  </si>
  <si>
    <t>ch_3QUfEIH3v9ZxQViI0urvu3XE</t>
  </si>
  <si>
    <t>Visa: 6337</t>
  </si>
  <si>
    <t>Julianna Blevins</t>
  </si>
  <si>
    <t>Diana L Blevins</t>
  </si>
  <si>
    <t>ch_3QXDKQH3v9ZxQViI1InrXTL8</t>
  </si>
  <si>
    <t>Visa: 2618</t>
  </si>
  <si>
    <t>Callyn Werneke, Lena Werneke</t>
  </si>
  <si>
    <t>Christopher S Werneke</t>
  </si>
  <si>
    <t>ch_3QXsUVH3v9ZxQViI1gfkIWtC</t>
  </si>
  <si>
    <t>Visa: 3640</t>
  </si>
  <si>
    <t>Harper Norwicz</t>
  </si>
  <si>
    <t>Misty Norwicz</t>
  </si>
  <si>
    <t>py_1QXXjwH3v9ZxQViIUsiD590v</t>
  </si>
  <si>
    <t>PNC BANK, NA: 6439</t>
  </si>
  <si>
    <t>Mackie Goodson</t>
  </si>
  <si>
    <t>Sarah Goodson</t>
  </si>
  <si>
    <t>ch_3QaQsFH3v9ZxQViI171sLvBI</t>
  </si>
  <si>
    <t>Visa: 5606</t>
  </si>
  <si>
    <t>Rosemary Nash</t>
  </si>
  <si>
    <t>Amanda Nash</t>
  </si>
  <si>
    <t>ch_3QbW8cH3v9ZxQViI09YpKJZu</t>
  </si>
  <si>
    <t>Visa: 1702</t>
  </si>
  <si>
    <t>Whitley Ross</t>
  </si>
  <si>
    <t>Michelle Ross</t>
  </si>
  <si>
    <t>ch_3QbW3hH3v9ZxQViI0qHrSkUB</t>
  </si>
  <si>
    <t>Emilia Ross</t>
  </si>
  <si>
    <t>ch_3QbOG9H3v9ZxQViI08p9qDzI</t>
  </si>
  <si>
    <t>Visa: 3864</t>
  </si>
  <si>
    <t>Brinley Cooper</t>
  </si>
  <si>
    <t>Kenneth Patzman</t>
  </si>
  <si>
    <t>ch_3QbqGEH3v9ZxQViI1Wq46gKH</t>
  </si>
  <si>
    <t>Visa: 6924</t>
  </si>
  <si>
    <t>Elizabeth (Lizzy) Bustos</t>
  </si>
  <si>
    <t>ch_3QcGfhH3v9ZxQViI0oQs69Np</t>
  </si>
  <si>
    <t>Beyond the Canvas Registrations</t>
  </si>
  <si>
    <t>Snack Shack Expense</t>
  </si>
  <si>
    <t>12/31/2024
Balance</t>
  </si>
  <si>
    <t>Category</t>
  </si>
  <si>
    <t>Moving Funds to Canvas dueto TS mapping</t>
  </si>
  <si>
    <t>Moving funds from Art in motion due to TS mapping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</si>
</sst>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8" formatCode="&quot;$&quot;#,##0.00_);[Red]\(&quot;$&quot;#,##0.00\)"/>
    <numFmt numFmtId="44" formatCode="_(&quot;$&quot;* #,##0.00_);_(&quot;$&quot;* \(#,##0.00\);_(&quot;$&quot;* &quot;-&quot;??_);_(@_)"/>
    <numFmt numFmtId="43" formatCode="_(* #,##0.00_);_(* \(#,##0.00\);_(* &quot;-&quot;??_);_(@_)"/>
    <numFmt numFmtId="164" formatCode="&quot;$&quot;#,##0.00"/>
    <numFmt numFmtId="165" formatCode="m/d/yyyy;@"/>
  </numFmts>
  <fonts count="41" x14ac:knownFonts="1">
    <font>
      <sz val="10"/>
      <name val="Arial"/>
    </font>
    <font>
      <sz val="11"/>
      <color theme="1"/>
      <name val="Calibri"/>
      <family val="2"/>
      <scheme val="minor"/>
    </font>
    <font>
      <sz val="11"/>
      <color theme="1"/>
      <name val="Calibri"/>
      <family val="2"/>
      <scheme val="minor"/>
    </font>
    <font>
      <sz val="10"/>
      <name val="Arial"/>
      <family val="2"/>
    </font>
    <font>
      <sz val="10"/>
      <name val="Arial"/>
      <family val="2"/>
    </font>
    <font>
      <sz val="8"/>
      <name val="Arial"/>
      <family val="2"/>
    </font>
    <font>
      <sz val="12"/>
      <name val="Georgia"/>
      <family val="1"/>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10"/>
      <color indexed="12"/>
      <name val="Arial"/>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0"/>
      <name val="Arial"/>
      <family val="2"/>
    </font>
    <font>
      <sz val="10"/>
      <name val="Arial"/>
      <family val="2"/>
    </font>
    <font>
      <b/>
      <sz val="11"/>
      <color theme="1"/>
      <name val="Calibri"/>
      <family val="2"/>
      <scheme val="minor"/>
    </font>
    <font>
      <sz val="10"/>
      <name val="Arial"/>
      <family val="2"/>
    </font>
    <font>
      <sz val="11"/>
      <color rgb="FF000000"/>
      <name val="Calibri"/>
      <family val="2"/>
    </font>
    <font>
      <b/>
      <sz val="11"/>
      <color rgb="FF000000"/>
      <name val="Calibri"/>
      <family val="2"/>
    </font>
    <font>
      <sz val="12"/>
      <name val="Calibri"/>
      <family val="2"/>
      <scheme val="minor"/>
    </font>
    <font>
      <sz val="10"/>
      <name val="Calibri"/>
      <family val="2"/>
      <scheme val="minor"/>
    </font>
    <font>
      <b/>
      <sz val="12"/>
      <name val="Calibri"/>
      <family val="2"/>
      <scheme val="minor"/>
    </font>
    <font>
      <b/>
      <sz val="10"/>
      <name val="Calibri"/>
      <family val="2"/>
      <scheme val="minor"/>
    </font>
    <font>
      <sz val="14"/>
      <color rgb="FF000000"/>
      <name val="Calibri"/>
      <family val="2"/>
    </font>
    <font>
      <b/>
      <sz val="14"/>
      <color rgb="FF000000"/>
      <name val="Calibri"/>
      <family val="2"/>
    </font>
    <font>
      <sz val="14"/>
      <name val="Calibri"/>
      <family val="2"/>
      <scheme val="minor"/>
    </font>
    <font>
      <b/>
      <sz val="14"/>
      <name val="Calibri"/>
      <family val="2"/>
      <scheme val="minor"/>
    </font>
    <font>
      <sz val="14"/>
      <name val="Georgia"/>
      <family val="1"/>
    </font>
    <font>
      <sz val="14"/>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92D050"/>
        <bgColor indexed="64"/>
      </patternFill>
    </fill>
    <fill>
      <patternFill patternType="solid">
        <fgColor rgb="FFFFFF00"/>
        <bgColor indexed="64"/>
      </patternFill>
    </fill>
  </fills>
  <borders count="1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indexed="8"/>
      </left>
      <right/>
      <top style="medium">
        <color indexed="8"/>
      </top>
      <bottom/>
      <diagonal/>
    </border>
    <border>
      <left/>
      <right/>
      <top style="medium">
        <color indexed="8"/>
      </top>
      <bottom/>
      <diagonal/>
    </border>
    <border>
      <left style="medium">
        <color indexed="8"/>
      </left>
      <right/>
      <top/>
      <bottom style="medium">
        <color indexed="8"/>
      </bottom>
      <diagonal/>
    </border>
    <border>
      <left/>
      <right/>
      <top/>
      <bottom style="medium">
        <color indexed="8"/>
      </bottom>
      <diagonal/>
    </border>
    <border>
      <left/>
      <right style="medium">
        <color indexed="8"/>
      </right>
      <top style="medium">
        <color indexed="8"/>
      </top>
      <bottom/>
      <diagonal/>
    </border>
    <border>
      <left/>
      <right style="medium">
        <color indexed="8"/>
      </right>
      <top/>
      <bottom style="medium">
        <color indexed="8"/>
      </bottom>
      <diagonal/>
    </border>
    <border>
      <left/>
      <right/>
      <top style="thin">
        <color indexed="64"/>
      </top>
      <bottom/>
      <diagonal/>
    </border>
  </borders>
  <cellStyleXfs count="49">
    <xf numFmtId="0" fontId="0" fillId="0" borderId="0"/>
    <xf numFmtId="0" fontId="7" fillId="2" borderId="0" applyNumberFormat="0" applyBorder="0" applyAlignment="0" applyProtection="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5" borderId="0" applyNumberFormat="0" applyBorder="0" applyAlignment="0" applyProtection="0"/>
    <xf numFmtId="0" fontId="7" fillId="8" borderId="0" applyNumberFormat="0" applyBorder="0" applyAlignment="0" applyProtection="0"/>
    <xf numFmtId="0" fontId="7" fillId="11" borderId="0" applyNumberFormat="0" applyBorder="0" applyAlignment="0" applyProtection="0"/>
    <xf numFmtId="0" fontId="8" fillId="12" borderId="0" applyNumberFormat="0" applyBorder="0" applyAlignment="0" applyProtection="0"/>
    <xf numFmtId="0" fontId="8" fillId="9" borderId="0" applyNumberFormat="0" applyBorder="0" applyAlignment="0" applyProtection="0"/>
    <xf numFmtId="0" fontId="8" fillId="10" borderId="0" applyNumberFormat="0" applyBorder="0" applyAlignment="0" applyProtection="0"/>
    <xf numFmtId="0" fontId="8" fillId="13"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3" borderId="0" applyNumberFormat="0" applyBorder="0" applyAlignment="0" applyProtection="0"/>
    <xf numFmtId="0" fontId="8" fillId="14" borderId="0" applyNumberFormat="0" applyBorder="0" applyAlignment="0" applyProtection="0"/>
    <xf numFmtId="0" fontId="8" fillId="19" borderId="0" applyNumberFormat="0" applyBorder="0" applyAlignment="0" applyProtection="0"/>
    <xf numFmtId="0" fontId="9" fillId="3" borderId="0" applyNumberFormat="0" applyBorder="0" applyAlignment="0" applyProtection="0"/>
    <xf numFmtId="0" fontId="10" fillId="20" borderId="1" applyNumberFormat="0" applyAlignment="0" applyProtection="0"/>
    <xf numFmtId="0" fontId="11" fillId="21" borderId="2" applyNumberFormat="0" applyAlignment="0" applyProtection="0"/>
    <xf numFmtId="43" fontId="4" fillId="0" borderId="0" applyFont="0" applyFill="0" applyBorder="0" applyAlignment="0" applyProtection="0"/>
    <xf numFmtId="0" fontId="12" fillId="0" borderId="0" applyNumberFormat="0" applyFill="0" applyBorder="0" applyAlignment="0" applyProtection="0"/>
    <xf numFmtId="0" fontId="13" fillId="4" borderId="0" applyNumberFormat="0" applyBorder="0" applyAlignment="0" applyProtection="0"/>
    <xf numFmtId="0" fontId="14" fillId="0" borderId="3" applyNumberFormat="0" applyFill="0" applyAlignment="0" applyProtection="0"/>
    <xf numFmtId="0" fontId="15" fillId="0" borderId="4" applyNumberFormat="0" applyFill="0" applyAlignment="0" applyProtection="0"/>
    <xf numFmtId="0" fontId="16" fillId="0" borderId="5" applyNumberFormat="0" applyFill="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8" fillId="7" borderId="1" applyNumberFormat="0" applyAlignment="0" applyProtection="0"/>
    <xf numFmtId="0" fontId="19" fillId="0" borderId="6" applyNumberFormat="0" applyFill="0" applyAlignment="0" applyProtection="0"/>
    <xf numFmtId="0" fontId="20" fillId="22" borderId="0" applyNumberFormat="0" applyBorder="0" applyAlignment="0" applyProtection="0"/>
    <xf numFmtId="0" fontId="3" fillId="23" borderId="7" applyNumberFormat="0" applyFont="0" applyAlignment="0" applyProtection="0"/>
    <xf numFmtId="0" fontId="21" fillId="20" borderId="8" applyNumberFormat="0" applyAlignment="0" applyProtection="0"/>
    <xf numFmtId="0" fontId="22" fillId="0" borderId="0" applyNumberFormat="0" applyFill="0" applyBorder="0" applyAlignment="0" applyProtection="0"/>
    <xf numFmtId="0" fontId="23" fillId="0" borderId="9" applyNumberFormat="0" applyFill="0" applyAlignment="0" applyProtection="0"/>
    <xf numFmtId="0" fontId="24" fillId="0" borderId="0" applyNumberFormat="0" applyFill="0" applyBorder="0" applyAlignment="0" applyProtection="0"/>
    <xf numFmtId="44" fontId="28" fillId="0" borderId="0" applyFont="0" applyFill="0" applyBorder="0" applyAlignment="0" applyProtection="0"/>
    <xf numFmtId="0" fontId="29" fillId="0" borderId="0" applyBorder="0"/>
    <xf numFmtId="0" fontId="2" fillId="0" borderId="0"/>
    <xf numFmtId="43" fontId="2" fillId="0" borderId="0" applyFont="0" applyFill="0" applyBorder="0" applyAlignment="0" applyProtection="0"/>
    <xf numFmtId="0" fontId="1" fillId="0" borderId="0"/>
  </cellStyleXfs>
  <cellXfs count="99">
    <xf numFmtId="0" fontId="0" fillId="0" borderId="0" xfId="0"/>
    <xf numFmtId="0" fontId="6" fillId="0" borderId="0" xfId="0" applyFont="1"/>
    <xf numFmtId="164" fontId="6" fillId="0" borderId="0" xfId="0" applyNumberFormat="1" applyFont="1"/>
    <xf numFmtId="1" fontId="6" fillId="0" borderId="0" xfId="0" applyNumberFormat="1" applyFont="1"/>
    <xf numFmtId="164" fontId="6" fillId="0" borderId="0" xfId="0" applyNumberFormat="1" applyFont="1" applyAlignment="1">
      <alignment horizontal="left"/>
    </xf>
    <xf numFmtId="43" fontId="0" fillId="0" borderId="0" xfId="28" applyFont="1"/>
    <xf numFmtId="0" fontId="25" fillId="0" borderId="0" xfId="0" applyFont="1" applyAlignment="1">
      <alignment vertical="top" wrapText="1"/>
    </xf>
    <xf numFmtId="0" fontId="0" fillId="0" borderId="0" xfId="0" applyAlignment="1">
      <alignment vertical="top" wrapText="1"/>
    </xf>
    <xf numFmtId="0" fontId="0" fillId="0" borderId="10" xfId="0" applyBorder="1" applyAlignment="1">
      <alignment vertical="top" wrapText="1"/>
    </xf>
    <xf numFmtId="0" fontId="0" fillId="0" borderId="11" xfId="0" applyBorder="1" applyAlignment="1">
      <alignment vertical="top" wrapText="1"/>
    </xf>
    <xf numFmtId="0" fontId="0" fillId="0" borderId="12" xfId="0" applyBorder="1" applyAlignment="1">
      <alignment vertical="top" wrapText="1"/>
    </xf>
    <xf numFmtId="0" fontId="0" fillId="0" borderId="13" xfId="0" applyBorder="1" applyAlignment="1">
      <alignment vertical="top" wrapText="1"/>
    </xf>
    <xf numFmtId="0" fontId="25" fillId="0" borderId="0" xfId="0" applyFont="1" applyAlignment="1">
      <alignment horizontal="center" vertical="top" wrapText="1"/>
    </xf>
    <xf numFmtId="0" fontId="0" fillId="0" borderId="0" xfId="0" applyAlignment="1">
      <alignment horizontal="center" vertical="top" wrapText="1"/>
    </xf>
    <xf numFmtId="0" fontId="0" fillId="0" borderId="11" xfId="0" applyBorder="1" applyAlignment="1">
      <alignment horizontal="center" vertical="top" wrapText="1"/>
    </xf>
    <xf numFmtId="0" fontId="0" fillId="0" borderId="14" xfId="0" applyBorder="1" applyAlignment="1">
      <alignment horizontal="center" vertical="top" wrapText="1"/>
    </xf>
    <xf numFmtId="0" fontId="0" fillId="0" borderId="13" xfId="0" applyBorder="1" applyAlignment="1">
      <alignment horizontal="center" vertical="top" wrapText="1"/>
    </xf>
    <xf numFmtId="0" fontId="17" fillId="0" borderId="13" xfId="35" quotePrefix="1" applyNumberFormat="1" applyBorder="1" applyAlignment="1">
      <alignment horizontal="center" vertical="top" wrapText="1"/>
    </xf>
    <xf numFmtId="0" fontId="0" fillId="0" borderId="15" xfId="0" applyBorder="1" applyAlignment="1">
      <alignment horizontal="center" vertical="top" wrapText="1"/>
    </xf>
    <xf numFmtId="0" fontId="26" fillId="0" borderId="0" xfId="0" applyFont="1"/>
    <xf numFmtId="0" fontId="26" fillId="24" borderId="0" xfId="0" applyFont="1" applyFill="1"/>
    <xf numFmtId="0" fontId="0" fillId="0" borderId="0" xfId="0" applyAlignment="1">
      <alignment horizontal="right"/>
    </xf>
    <xf numFmtId="43" fontId="25" fillId="0" borderId="0" xfId="28" applyFont="1"/>
    <xf numFmtId="0" fontId="29" fillId="0" borderId="0" xfId="45"/>
    <xf numFmtId="0" fontId="29" fillId="0" borderId="0" xfId="45" applyAlignment="1">
      <alignment wrapText="1"/>
    </xf>
    <xf numFmtId="0" fontId="30" fillId="0" borderId="0" xfId="45" applyFont="1"/>
    <xf numFmtId="164" fontId="29" fillId="0" borderId="0" xfId="44" applyNumberFormat="1" applyFont="1"/>
    <xf numFmtId="164" fontId="29" fillId="0" borderId="0" xfId="45" applyNumberFormat="1"/>
    <xf numFmtId="164" fontId="29" fillId="0" borderId="0" xfId="45" applyNumberFormat="1" applyAlignment="1">
      <alignment wrapText="1"/>
    </xf>
    <xf numFmtId="164" fontId="30" fillId="0" borderId="0" xfId="45" applyNumberFormat="1" applyFont="1"/>
    <xf numFmtId="0" fontId="29" fillId="0" borderId="0" xfId="45" applyAlignment="1">
      <alignment horizontal="center" wrapText="1"/>
    </xf>
    <xf numFmtId="164" fontId="29" fillId="0" borderId="0" xfId="45" applyNumberFormat="1" applyAlignment="1">
      <alignment horizontal="center" wrapText="1"/>
    </xf>
    <xf numFmtId="0" fontId="31" fillId="0" borderId="0" xfId="0" applyFont="1"/>
    <xf numFmtId="0" fontId="32" fillId="0" borderId="0" xfId="0" applyFont="1"/>
    <xf numFmtId="164" fontId="31" fillId="0" borderId="0" xfId="0" applyNumberFormat="1" applyFont="1"/>
    <xf numFmtId="0" fontId="33" fillId="0" borderId="0" xfId="0" applyFont="1"/>
    <xf numFmtId="164" fontId="33" fillId="0" borderId="0" xfId="0" applyNumberFormat="1" applyFont="1"/>
    <xf numFmtId="0" fontId="33" fillId="0" borderId="0" xfId="0" applyFont="1" applyAlignment="1">
      <alignment horizontal="center"/>
    </xf>
    <xf numFmtId="165" fontId="33" fillId="0" borderId="0" xfId="0" applyNumberFormat="1" applyFont="1" applyAlignment="1">
      <alignment horizontal="center"/>
    </xf>
    <xf numFmtId="164" fontId="32" fillId="0" borderId="0" xfId="0" applyNumberFormat="1" applyFont="1"/>
    <xf numFmtId="164" fontId="34" fillId="0" borderId="0" xfId="0" applyNumberFormat="1" applyFont="1" applyAlignment="1">
      <alignment horizontal="center"/>
    </xf>
    <xf numFmtId="0" fontId="34" fillId="0" borderId="0" xfId="0" applyFont="1" applyAlignment="1">
      <alignment horizontal="center"/>
    </xf>
    <xf numFmtId="164" fontId="34" fillId="0" borderId="0" xfId="0" applyNumberFormat="1" applyFont="1"/>
    <xf numFmtId="0" fontId="34" fillId="0" borderId="0" xfId="0" applyFont="1"/>
    <xf numFmtId="0" fontId="27" fillId="0" borderId="0" xfId="46" applyFont="1"/>
    <xf numFmtId="43" fontId="27" fillId="0" borderId="0" xfId="47" applyFont="1"/>
    <xf numFmtId="0" fontId="2" fillId="0" borderId="0" xfId="46"/>
    <xf numFmtId="14" fontId="2" fillId="0" borderId="0" xfId="46" applyNumberFormat="1"/>
    <xf numFmtId="43" fontId="0" fillId="0" borderId="0" xfId="47" applyFont="1"/>
    <xf numFmtId="43" fontId="0" fillId="24" borderId="0" xfId="47" applyFont="1" applyFill="1"/>
    <xf numFmtId="43" fontId="0" fillId="0" borderId="0" xfId="47" applyFont="1" applyFill="1"/>
    <xf numFmtId="43" fontId="2" fillId="0" borderId="0" xfId="46" applyNumberFormat="1"/>
    <xf numFmtId="0" fontId="0" fillId="24" borderId="0" xfId="0" applyFill="1"/>
    <xf numFmtId="0" fontId="3" fillId="24" borderId="0" xfId="0" applyFont="1" applyFill="1"/>
    <xf numFmtId="43" fontId="0" fillId="0" borderId="0" xfId="28" applyFont="1" applyFill="1"/>
    <xf numFmtId="43" fontId="0" fillId="24" borderId="16" xfId="28" applyFont="1" applyFill="1" applyBorder="1"/>
    <xf numFmtId="164" fontId="29" fillId="0" borderId="0" xfId="44" applyNumberFormat="1" applyFont="1" applyAlignment="1">
      <alignment wrapText="1"/>
    </xf>
    <xf numFmtId="0" fontId="0" fillId="0" borderId="0" xfId="0" applyAlignment="1">
      <alignment wrapText="1"/>
    </xf>
    <xf numFmtId="164" fontId="0" fillId="0" borderId="0" xfId="44" applyNumberFormat="1" applyFont="1"/>
    <xf numFmtId="164" fontId="0" fillId="0" borderId="0" xfId="44" applyNumberFormat="1" applyFont="1" applyAlignment="1">
      <alignment wrapText="1"/>
    </xf>
    <xf numFmtId="164" fontId="29" fillId="25" borderId="0" xfId="45" applyNumberFormat="1" applyFill="1"/>
    <xf numFmtId="0" fontId="1" fillId="0" borderId="0" xfId="48"/>
    <xf numFmtId="14" fontId="1" fillId="0" borderId="0" xfId="48" applyNumberFormat="1"/>
    <xf numFmtId="8" fontId="1" fillId="0" borderId="0" xfId="48" applyNumberFormat="1"/>
    <xf numFmtId="8" fontId="1" fillId="25" borderId="0" xfId="48" applyNumberFormat="1" applyFill="1"/>
    <xf numFmtId="8" fontId="1" fillId="24" borderId="0" xfId="48" applyNumberFormat="1" applyFill="1"/>
    <xf numFmtId="0" fontId="30" fillId="0" borderId="0" xfId="45" applyFont="1" applyAlignment="1">
      <alignment wrapText="1"/>
    </xf>
    <xf numFmtId="164" fontId="30" fillId="0" borderId="0" xfId="44" applyNumberFormat="1" applyFont="1" applyAlignment="1">
      <alignment horizontal="center" wrapText="1"/>
    </xf>
    <xf numFmtId="0" fontId="35" fillId="0" borderId="0" xfId="45" applyFont="1"/>
    <xf numFmtId="14" fontId="35" fillId="0" borderId="0" xfId="45" applyNumberFormat="1" applyFont="1"/>
    <xf numFmtId="164" fontId="35" fillId="0" borderId="0" xfId="45" applyNumberFormat="1" applyFont="1"/>
    <xf numFmtId="0" fontId="35" fillId="0" borderId="0" xfId="45" applyFont="1" applyAlignment="1">
      <alignment horizontal="left"/>
    </xf>
    <xf numFmtId="0" fontId="36" fillId="0" borderId="0" xfId="45" applyFont="1"/>
    <xf numFmtId="164" fontId="36" fillId="0" borderId="0" xfId="45" applyNumberFormat="1" applyFont="1"/>
    <xf numFmtId="164" fontId="37" fillId="0" borderId="0" xfId="0" applyNumberFormat="1" applyFont="1"/>
    <xf numFmtId="164" fontId="38" fillId="0" borderId="0" xfId="0" applyNumberFormat="1" applyFont="1"/>
    <xf numFmtId="0" fontId="37" fillId="0" borderId="0" xfId="0" applyFont="1"/>
    <xf numFmtId="0" fontId="38" fillId="0" borderId="0" xfId="0" applyFont="1"/>
    <xf numFmtId="0" fontId="38" fillId="0" borderId="0" xfId="0" applyFont="1" applyAlignment="1">
      <alignment horizontal="center"/>
    </xf>
    <xf numFmtId="4" fontId="38" fillId="0" borderId="0" xfId="0" applyNumberFormat="1" applyFont="1" applyAlignment="1">
      <alignment horizontal="center"/>
    </xf>
    <xf numFmtId="4" fontId="38" fillId="0" borderId="0" xfId="0" applyNumberFormat="1" applyFont="1"/>
    <xf numFmtId="164" fontId="38" fillId="0" borderId="0" xfId="0" applyNumberFormat="1" applyFont="1" applyAlignment="1">
      <alignment horizontal="center"/>
    </xf>
    <xf numFmtId="4" fontId="37" fillId="0" borderId="0" xfId="0" applyNumberFormat="1" applyFont="1"/>
    <xf numFmtId="164" fontId="35" fillId="0" borderId="0" xfId="44" applyNumberFormat="1" applyFont="1"/>
    <xf numFmtId="164" fontId="36" fillId="0" borderId="0" xfId="44" applyNumberFormat="1" applyFont="1"/>
    <xf numFmtId="1" fontId="39" fillId="0" borderId="0" xfId="0" applyNumberFormat="1" applyFont="1"/>
    <xf numFmtId="164" fontId="39" fillId="0" borderId="0" xfId="0" applyNumberFormat="1" applyFont="1"/>
    <xf numFmtId="0" fontId="39" fillId="0" borderId="0" xfId="0" applyFont="1"/>
    <xf numFmtId="8" fontId="39" fillId="0" borderId="0" xfId="0" applyNumberFormat="1" applyFont="1"/>
    <xf numFmtId="17" fontId="39" fillId="0" borderId="0" xfId="0" applyNumberFormat="1" applyFont="1"/>
    <xf numFmtId="164" fontId="39" fillId="0" borderId="0" xfId="0" applyNumberFormat="1" applyFont="1" applyAlignment="1">
      <alignment horizontal="left"/>
    </xf>
    <xf numFmtId="0" fontId="40" fillId="0" borderId="0" xfId="0" applyFont="1" applyAlignment="1">
      <alignment horizontal="center"/>
    </xf>
    <xf numFmtId="0" fontId="39" fillId="0" borderId="0" xfId="0" applyFont="1" applyAlignment="1">
      <alignment horizontal="center"/>
    </xf>
    <xf numFmtId="0" fontId="40" fillId="0" borderId="0" xfId="0" applyFont="1" applyAlignment="1">
      <alignment horizontal="center"/>
    </xf>
    <xf numFmtId="0" fontId="40" fillId="0" borderId="0" xfId="0" applyFont="1"/>
    <xf numFmtId="164" fontId="40" fillId="0" borderId="0" xfId="0" applyNumberFormat="1" applyFont="1" applyAlignment="1">
      <alignment horizontal="center"/>
    </xf>
    <xf numFmtId="164" fontId="40" fillId="0" borderId="0" xfId="0" applyNumberFormat="1" applyFont="1"/>
    <xf numFmtId="164" fontId="40" fillId="0" borderId="0" xfId="0" applyNumberFormat="1" applyFont="1" applyAlignment="1">
      <alignment horizontal="right"/>
    </xf>
    <xf numFmtId="0" fontId="39" fillId="0" borderId="0" xfId="0" applyFont="1" applyAlignment="1">
      <alignment horizontal="center"/>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47" xr:uid="{E0CD0955-9779-4DAF-960A-5DC0C37EB7B6}"/>
    <cellStyle name="Currency" xfId="44" builtinId="4"/>
    <cellStyle name="Explanatory Text" xfId="29" builtinId="53" customBuiltin="1"/>
    <cellStyle name="Good" xfId="30" builtinId="26" customBuiltin="1"/>
    <cellStyle name="Heading 1" xfId="31" builtinId="16" customBuiltin="1"/>
    <cellStyle name="Heading 2" xfId="32" builtinId="17" customBuiltin="1"/>
    <cellStyle name="Heading 3" xfId="33" builtinId="18" customBuiltin="1"/>
    <cellStyle name="Heading 4" xfId="34" builtinId="19" customBuiltin="1"/>
    <cellStyle name="Hyperlink" xfId="35" builtinId="8"/>
    <cellStyle name="Input" xfId="36" builtinId="20" customBuiltin="1"/>
    <cellStyle name="Linked Cell" xfId="37" builtinId="24" customBuiltin="1"/>
    <cellStyle name="Neutral" xfId="38" builtinId="28" customBuiltin="1"/>
    <cellStyle name="Normal" xfId="0" builtinId="0"/>
    <cellStyle name="Normal 2" xfId="45" xr:uid="{0903C0AF-599A-4C90-B628-47DE3E41F4BF}"/>
    <cellStyle name="Normal 3" xfId="46" xr:uid="{D0A0A137-ADE5-4243-92AB-99B097B23D92}"/>
    <cellStyle name="Normal 4" xfId="48" xr:uid="{E682A13A-4772-4088-B5BD-7ED8AB6263C2}"/>
    <cellStyle name="Note" xfId="39" builtinId="10" customBuiltin="1"/>
    <cellStyle name="Output" xfId="40" builtinId="21" customBuiltin="1"/>
    <cellStyle name="Title" xfId="41" builtinId="15" customBuiltin="1"/>
    <cellStyle name="Total" xfId="42" builtinId="25" customBuiltin="1"/>
    <cellStyle name="Warning Text" xfId="43"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583456</xdr:colOff>
      <xdr:row>39</xdr:row>
      <xdr:rowOff>72976</xdr:rowOff>
    </xdr:to>
    <xdr:pic>
      <xdr:nvPicPr>
        <xdr:cNvPr id="3" name="Picture 2">
          <a:extLst>
            <a:ext uri="{FF2B5EF4-FFF2-40B4-BE49-F238E27FC236}">
              <a16:creationId xmlns:a16="http://schemas.microsoft.com/office/drawing/2014/main" id="{661A255A-B628-8757-D318-5B21C396D6FD}"/>
            </a:ext>
          </a:extLst>
        </xdr:cNvPr>
        <xdr:cNvPicPr>
          <a:picLocks noChangeAspect="1"/>
        </xdr:cNvPicPr>
      </xdr:nvPicPr>
      <xdr:blipFill>
        <a:blip xmlns:r="http://schemas.openxmlformats.org/officeDocument/2006/relationships" r:embed="rId1"/>
        <a:stretch>
          <a:fillRect/>
        </a:stretch>
      </xdr:blipFill>
      <xdr:spPr>
        <a:xfrm>
          <a:off x="0" y="0"/>
          <a:ext cx="6066046" cy="6759526"/>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516984-2EEB-47E1-8D76-655BDFA2FA7D}">
  <dimension ref="A4:I79"/>
  <sheetViews>
    <sheetView tabSelected="1" zoomScaleNormal="100" workbookViewId="0">
      <selection activeCell="C4" sqref="C4"/>
    </sheetView>
  </sheetViews>
  <sheetFormatPr baseColWidth="10" defaultColWidth="9.1640625" defaultRowHeight="16" x14ac:dyDescent="0.2"/>
  <cols>
    <col min="1" max="1" width="8.6640625" style="3" customWidth="1"/>
    <col min="2" max="2" width="11.6640625" style="2" bestFit="1" customWidth="1"/>
    <col min="3" max="3" width="25.1640625" style="1" bestFit="1" customWidth="1"/>
    <col min="4" max="4" width="13" style="2" bestFit="1" customWidth="1"/>
    <col min="5" max="5" width="10" style="1" bestFit="1" customWidth="1"/>
    <col min="6" max="16384" width="9.1640625" style="1"/>
  </cols>
  <sheetData>
    <row r="4" spans="1:5" x14ac:dyDescent="0.2">
      <c r="B4" s="4"/>
    </row>
    <row r="5" spans="1:5" x14ac:dyDescent="0.2">
      <c r="A5" s="3">
        <v>1</v>
      </c>
      <c r="B5" s="2" t="s">
        <v>83</v>
      </c>
    </row>
    <row r="6" spans="1:5" s="87" customFormat="1" ht="18" x14ac:dyDescent="0.2">
      <c r="A6" s="85"/>
      <c r="B6" s="86"/>
      <c r="C6" s="87" t="s">
        <v>118</v>
      </c>
      <c r="D6" s="86"/>
    </row>
    <row r="7" spans="1:5" s="87" customFormat="1" ht="18" x14ac:dyDescent="0.2">
      <c r="A7" s="85"/>
      <c r="B7" s="86"/>
      <c r="C7" s="87" t="s">
        <v>86</v>
      </c>
      <c r="D7" s="86">
        <v>695</v>
      </c>
      <c r="E7" s="87" t="s">
        <v>85</v>
      </c>
    </row>
    <row r="8" spans="1:5" s="87" customFormat="1" ht="18" x14ac:dyDescent="0.2">
      <c r="A8" s="85"/>
      <c r="B8" s="86"/>
      <c r="C8" s="87" t="s">
        <v>87</v>
      </c>
      <c r="D8" s="86">
        <v>4749</v>
      </c>
      <c r="E8" s="87" t="s">
        <v>88</v>
      </c>
    </row>
    <row r="9" spans="1:5" s="87" customFormat="1" ht="18" x14ac:dyDescent="0.2">
      <c r="A9" s="85"/>
      <c r="B9" s="86"/>
      <c r="C9" s="87" t="s">
        <v>89</v>
      </c>
      <c r="D9" s="86">
        <v>3241</v>
      </c>
      <c r="E9" s="87" t="s">
        <v>88</v>
      </c>
    </row>
    <row r="10" spans="1:5" s="87" customFormat="1" ht="18" x14ac:dyDescent="0.2">
      <c r="A10" s="85"/>
      <c r="B10" s="86"/>
      <c r="C10" s="87" t="s">
        <v>90</v>
      </c>
      <c r="D10" s="86">
        <v>457</v>
      </c>
      <c r="E10" s="87" t="s">
        <v>88</v>
      </c>
    </row>
    <row r="11" spans="1:5" s="87" customFormat="1" ht="18" x14ac:dyDescent="0.2">
      <c r="A11" s="85"/>
      <c r="B11" s="86"/>
      <c r="D11" s="86"/>
    </row>
    <row r="12" spans="1:5" s="87" customFormat="1" ht="18" x14ac:dyDescent="0.2">
      <c r="A12" s="85"/>
      <c r="B12" s="86"/>
      <c r="C12" s="88" t="s">
        <v>91</v>
      </c>
      <c r="D12" s="86">
        <f>SUM(D7:D10)</f>
        <v>9142</v>
      </c>
    </row>
    <row r="13" spans="1:5" s="87" customFormat="1" ht="18" x14ac:dyDescent="0.2">
      <c r="A13" s="85"/>
      <c r="B13" s="86"/>
      <c r="C13" s="89"/>
      <c r="D13" s="86"/>
    </row>
    <row r="14" spans="1:5" s="87" customFormat="1" ht="18" x14ac:dyDescent="0.2">
      <c r="A14" s="85"/>
      <c r="B14" s="90"/>
      <c r="D14" s="86"/>
    </row>
    <row r="15" spans="1:5" s="87" customFormat="1" ht="18" x14ac:dyDescent="0.2">
      <c r="A15" s="85"/>
      <c r="B15" s="86"/>
      <c r="D15" s="86"/>
    </row>
    <row r="16" spans="1:5" s="87" customFormat="1" ht="18" x14ac:dyDescent="0.2">
      <c r="A16" s="85"/>
      <c r="B16" s="86"/>
      <c r="D16" s="86"/>
    </row>
    <row r="17" spans="1:9" s="87" customFormat="1" ht="18" x14ac:dyDescent="0.2">
      <c r="A17" s="91"/>
      <c r="B17" s="91"/>
      <c r="C17" s="92"/>
      <c r="D17" s="93"/>
      <c r="E17" s="93"/>
      <c r="F17" s="93"/>
    </row>
    <row r="18" spans="1:9" s="87" customFormat="1" ht="18" customHeight="1" x14ac:dyDescent="0.2">
      <c r="A18" s="94"/>
      <c r="B18" s="91"/>
      <c r="D18" s="95"/>
      <c r="E18" s="91"/>
      <c r="F18" s="94"/>
      <c r="H18" s="90"/>
    </row>
    <row r="19" spans="1:9" s="87" customFormat="1" ht="18" customHeight="1" x14ac:dyDescent="0.2">
      <c r="A19" s="94"/>
      <c r="B19" s="91"/>
      <c r="D19" s="95"/>
      <c r="E19" s="91"/>
      <c r="F19" s="94"/>
      <c r="H19" s="90"/>
    </row>
    <row r="20" spans="1:9" s="87" customFormat="1" ht="18" x14ac:dyDescent="0.2">
      <c r="A20" s="94"/>
      <c r="B20" s="91"/>
      <c r="C20" s="94"/>
      <c r="D20" s="96"/>
      <c r="E20" s="94"/>
      <c r="F20" s="96"/>
      <c r="H20" s="90"/>
    </row>
    <row r="21" spans="1:9" s="87" customFormat="1" ht="18" x14ac:dyDescent="0.2">
      <c r="A21" s="94"/>
      <c r="B21" s="91"/>
      <c r="D21" s="97"/>
      <c r="E21" s="94"/>
      <c r="F21" s="96"/>
      <c r="H21" s="90"/>
    </row>
    <row r="22" spans="1:9" s="87" customFormat="1" ht="18" x14ac:dyDescent="0.2">
      <c r="A22" s="94"/>
      <c r="B22" s="91"/>
      <c r="D22" s="96"/>
      <c r="E22" s="94"/>
      <c r="F22" s="96"/>
      <c r="H22" s="90"/>
    </row>
    <row r="23" spans="1:9" s="87" customFormat="1" ht="18" x14ac:dyDescent="0.2">
      <c r="A23" s="94"/>
      <c r="B23" s="91"/>
      <c r="D23" s="96"/>
      <c r="E23" s="94"/>
      <c r="F23" s="96"/>
    </row>
    <row r="24" spans="1:9" s="87" customFormat="1" ht="18" x14ac:dyDescent="0.2">
      <c r="A24" s="94"/>
      <c r="B24" s="91"/>
      <c r="C24" s="94"/>
      <c r="D24" s="96"/>
      <c r="E24" s="94"/>
      <c r="F24" s="96"/>
    </row>
    <row r="25" spans="1:9" s="87" customFormat="1" ht="18" x14ac:dyDescent="0.2">
      <c r="A25" s="94"/>
      <c r="B25" s="91"/>
      <c r="C25" s="94"/>
      <c r="D25" s="96"/>
      <c r="E25" s="94"/>
      <c r="F25" s="96"/>
      <c r="I25" s="98"/>
    </row>
    <row r="26" spans="1:9" s="87" customFormat="1" ht="18" x14ac:dyDescent="0.2">
      <c r="A26" s="94"/>
      <c r="B26" s="91"/>
      <c r="D26" s="96"/>
      <c r="E26" s="94"/>
      <c r="F26" s="94"/>
    </row>
    <row r="27" spans="1:9" s="87" customFormat="1" ht="18" x14ac:dyDescent="0.2">
      <c r="A27" s="94"/>
      <c r="B27" s="91"/>
      <c r="C27" s="94"/>
      <c r="D27" s="95"/>
      <c r="E27" s="91"/>
      <c r="F27" s="96"/>
    </row>
    <row r="28" spans="1:9" s="87" customFormat="1" ht="18" x14ac:dyDescent="0.2">
      <c r="A28" s="94"/>
      <c r="B28" s="91"/>
      <c r="C28" s="94"/>
      <c r="D28" s="96"/>
      <c r="E28" s="94"/>
      <c r="F28" s="94"/>
    </row>
    <row r="29" spans="1:9" s="87" customFormat="1" ht="18" x14ac:dyDescent="0.2">
      <c r="A29" s="94"/>
      <c r="B29" s="95"/>
      <c r="C29" s="94"/>
      <c r="D29" s="96"/>
      <c r="E29" s="96"/>
      <c r="F29" s="94"/>
    </row>
    <row r="30" spans="1:9" s="87" customFormat="1" ht="18" x14ac:dyDescent="0.2">
      <c r="A30" s="85"/>
      <c r="B30" s="86"/>
      <c r="D30" s="86"/>
      <c r="G30" s="87" t="s">
        <v>37</v>
      </c>
    </row>
    <row r="31" spans="1:9" s="87" customFormat="1" ht="18" x14ac:dyDescent="0.2">
      <c r="A31" s="85"/>
      <c r="B31" s="86"/>
      <c r="D31" s="86"/>
    </row>
    <row r="32" spans="1:9" s="87" customFormat="1" ht="18" x14ac:dyDescent="0.2">
      <c r="A32" s="85"/>
      <c r="B32" s="86"/>
      <c r="D32" s="86"/>
    </row>
    <row r="33" spans="1:4" s="87" customFormat="1" ht="18" x14ac:dyDescent="0.2">
      <c r="A33" s="85"/>
      <c r="B33" s="86"/>
      <c r="D33" s="86"/>
    </row>
    <row r="34" spans="1:4" s="87" customFormat="1" ht="18" x14ac:dyDescent="0.2">
      <c r="A34" s="85"/>
      <c r="B34" s="86"/>
      <c r="D34" s="86"/>
    </row>
    <row r="35" spans="1:4" s="87" customFormat="1" ht="18" x14ac:dyDescent="0.2">
      <c r="A35" s="85"/>
      <c r="B35" s="86"/>
      <c r="D35" s="86"/>
    </row>
    <row r="36" spans="1:4" s="87" customFormat="1" ht="18" x14ac:dyDescent="0.2">
      <c r="A36" s="85"/>
      <c r="B36" s="86"/>
      <c r="D36" s="86"/>
    </row>
    <row r="37" spans="1:4" s="87" customFormat="1" ht="18" x14ac:dyDescent="0.2">
      <c r="A37" s="85"/>
      <c r="B37" s="86"/>
      <c r="D37" s="86"/>
    </row>
    <row r="38" spans="1:4" s="87" customFormat="1" ht="18" x14ac:dyDescent="0.2">
      <c r="A38" s="85"/>
      <c r="B38" s="86"/>
      <c r="D38" s="86"/>
    </row>
    <row r="39" spans="1:4" s="87" customFormat="1" ht="18" x14ac:dyDescent="0.2">
      <c r="A39" s="85"/>
      <c r="B39" s="86"/>
      <c r="D39" s="86"/>
    </row>
    <row r="40" spans="1:4" s="87" customFormat="1" ht="18" x14ac:dyDescent="0.2">
      <c r="A40" s="85"/>
      <c r="B40" s="86"/>
      <c r="D40" s="86"/>
    </row>
    <row r="41" spans="1:4" s="87" customFormat="1" ht="18" x14ac:dyDescent="0.2">
      <c r="A41" s="85"/>
      <c r="B41" s="86"/>
      <c r="D41" s="86"/>
    </row>
    <row r="42" spans="1:4" s="87" customFormat="1" ht="18" x14ac:dyDescent="0.2">
      <c r="A42" s="85"/>
      <c r="B42" s="86"/>
      <c r="D42" s="86"/>
    </row>
    <row r="43" spans="1:4" s="87" customFormat="1" ht="18" x14ac:dyDescent="0.2">
      <c r="A43" s="85"/>
      <c r="B43" s="86"/>
      <c r="D43" s="86"/>
    </row>
    <row r="44" spans="1:4" s="87" customFormat="1" ht="18" x14ac:dyDescent="0.2">
      <c r="A44" s="85"/>
      <c r="B44" s="86"/>
      <c r="D44" s="86"/>
    </row>
    <row r="45" spans="1:4" s="87" customFormat="1" ht="18" x14ac:dyDescent="0.2">
      <c r="A45" s="85"/>
      <c r="B45" s="86"/>
      <c r="D45" s="86"/>
    </row>
    <row r="46" spans="1:4" s="87" customFormat="1" ht="18" x14ac:dyDescent="0.2">
      <c r="A46" s="85"/>
      <c r="B46" s="86"/>
      <c r="D46" s="86"/>
    </row>
    <row r="47" spans="1:4" s="87" customFormat="1" ht="18" x14ac:dyDescent="0.2">
      <c r="A47" s="85"/>
      <c r="B47" s="86"/>
      <c r="D47" s="86"/>
    </row>
    <row r="48" spans="1:4" s="87" customFormat="1" ht="18" x14ac:dyDescent="0.2">
      <c r="A48" s="85"/>
      <c r="B48" s="86"/>
      <c r="D48" s="86"/>
    </row>
    <row r="49" spans="1:4" s="87" customFormat="1" ht="18" x14ac:dyDescent="0.2">
      <c r="A49" s="85"/>
      <c r="B49" s="86"/>
      <c r="D49" s="86"/>
    </row>
    <row r="50" spans="1:4" s="87" customFormat="1" ht="18" x14ac:dyDescent="0.2">
      <c r="A50" s="85"/>
      <c r="B50" s="86"/>
      <c r="D50" s="86"/>
    </row>
    <row r="51" spans="1:4" s="87" customFormat="1" ht="18" x14ac:dyDescent="0.2">
      <c r="A51" s="85"/>
      <c r="B51" s="86"/>
      <c r="D51" s="86"/>
    </row>
    <row r="52" spans="1:4" s="87" customFormat="1" ht="18" x14ac:dyDescent="0.2">
      <c r="A52" s="85"/>
      <c r="B52" s="86"/>
      <c r="D52" s="86"/>
    </row>
    <row r="53" spans="1:4" s="87" customFormat="1" ht="18" x14ac:dyDescent="0.2">
      <c r="A53" s="85"/>
      <c r="B53" s="86"/>
      <c r="D53" s="86"/>
    </row>
    <row r="54" spans="1:4" s="87" customFormat="1" ht="18" x14ac:dyDescent="0.2">
      <c r="A54" s="85"/>
      <c r="B54" s="86"/>
      <c r="D54" s="86"/>
    </row>
    <row r="55" spans="1:4" s="87" customFormat="1" ht="18" x14ac:dyDescent="0.2">
      <c r="A55" s="85"/>
      <c r="B55" s="86"/>
      <c r="D55" s="86"/>
    </row>
    <row r="56" spans="1:4" s="87" customFormat="1" ht="18" x14ac:dyDescent="0.2">
      <c r="A56" s="85"/>
      <c r="B56" s="86"/>
      <c r="D56" s="86"/>
    </row>
    <row r="57" spans="1:4" s="87" customFormat="1" ht="18" x14ac:dyDescent="0.2">
      <c r="A57" s="85"/>
      <c r="B57" s="86"/>
      <c r="D57" s="86"/>
    </row>
    <row r="58" spans="1:4" s="87" customFormat="1" ht="18" x14ac:dyDescent="0.2">
      <c r="A58" s="85"/>
      <c r="B58" s="86"/>
      <c r="D58" s="86"/>
    </row>
    <row r="59" spans="1:4" s="87" customFormat="1" ht="18" x14ac:dyDescent="0.2">
      <c r="A59" s="85"/>
      <c r="B59" s="86"/>
      <c r="D59" s="86"/>
    </row>
    <row r="60" spans="1:4" s="87" customFormat="1" ht="18" x14ac:dyDescent="0.2">
      <c r="A60" s="85"/>
      <c r="B60" s="86"/>
      <c r="D60" s="86"/>
    </row>
    <row r="61" spans="1:4" s="87" customFormat="1" ht="18" x14ac:dyDescent="0.2">
      <c r="A61" s="85"/>
      <c r="B61" s="86"/>
      <c r="D61" s="86"/>
    </row>
    <row r="62" spans="1:4" s="87" customFormat="1" ht="18" x14ac:dyDescent="0.2">
      <c r="A62" s="85"/>
      <c r="B62" s="86"/>
      <c r="D62" s="86"/>
    </row>
    <row r="63" spans="1:4" s="87" customFormat="1" ht="18" x14ac:dyDescent="0.2">
      <c r="A63" s="85"/>
      <c r="B63" s="86"/>
      <c r="D63" s="86"/>
    </row>
    <row r="64" spans="1:4" s="87" customFormat="1" ht="18" x14ac:dyDescent="0.2">
      <c r="A64" s="85"/>
      <c r="B64" s="86"/>
      <c r="D64" s="86"/>
    </row>
    <row r="65" spans="1:4" s="87" customFormat="1" ht="18" x14ac:dyDescent="0.2">
      <c r="A65" s="85"/>
      <c r="B65" s="86"/>
      <c r="D65" s="86"/>
    </row>
    <row r="66" spans="1:4" s="87" customFormat="1" ht="18" x14ac:dyDescent="0.2">
      <c r="A66" s="85"/>
      <c r="B66" s="86"/>
      <c r="D66" s="86"/>
    </row>
    <row r="67" spans="1:4" s="87" customFormat="1" ht="18" x14ac:dyDescent="0.2">
      <c r="A67" s="85"/>
      <c r="B67" s="86"/>
      <c r="D67" s="86"/>
    </row>
    <row r="68" spans="1:4" s="87" customFormat="1" ht="18" x14ac:dyDescent="0.2">
      <c r="A68" s="85"/>
      <c r="B68" s="86"/>
      <c r="D68" s="86"/>
    </row>
    <row r="69" spans="1:4" s="87" customFormat="1" ht="18" x14ac:dyDescent="0.2">
      <c r="A69" s="85"/>
      <c r="B69" s="86"/>
      <c r="D69" s="86"/>
    </row>
    <row r="70" spans="1:4" s="87" customFormat="1" ht="18" x14ac:dyDescent="0.2">
      <c r="A70" s="85"/>
      <c r="B70" s="86"/>
      <c r="D70" s="86"/>
    </row>
    <row r="71" spans="1:4" s="87" customFormat="1" ht="18" x14ac:dyDescent="0.2">
      <c r="A71" s="85"/>
      <c r="B71" s="86"/>
      <c r="D71" s="86"/>
    </row>
    <row r="72" spans="1:4" s="87" customFormat="1" ht="18" x14ac:dyDescent="0.2">
      <c r="A72" s="85"/>
      <c r="B72" s="86"/>
      <c r="D72" s="86"/>
    </row>
    <row r="73" spans="1:4" s="87" customFormat="1" ht="18" x14ac:dyDescent="0.2">
      <c r="A73" s="85"/>
      <c r="B73" s="86"/>
      <c r="D73" s="86"/>
    </row>
    <row r="74" spans="1:4" s="87" customFormat="1" ht="18" x14ac:dyDescent="0.2">
      <c r="A74" s="85"/>
      <c r="B74" s="86"/>
      <c r="D74" s="86"/>
    </row>
    <row r="75" spans="1:4" s="87" customFormat="1" ht="18" x14ac:dyDescent="0.2">
      <c r="A75" s="85"/>
      <c r="B75" s="86"/>
      <c r="D75" s="86"/>
    </row>
    <row r="76" spans="1:4" s="87" customFormat="1" ht="18" x14ac:dyDescent="0.2">
      <c r="A76" s="85"/>
      <c r="B76" s="86"/>
      <c r="D76" s="86"/>
    </row>
    <row r="77" spans="1:4" s="87" customFormat="1" ht="18" x14ac:dyDescent="0.2">
      <c r="A77" s="85"/>
      <c r="B77" s="86"/>
      <c r="D77" s="86"/>
    </row>
    <row r="78" spans="1:4" s="87" customFormat="1" ht="18" x14ac:dyDescent="0.2">
      <c r="A78" s="85"/>
      <c r="B78" s="86"/>
      <c r="D78" s="86"/>
    </row>
    <row r="79" spans="1:4" s="87" customFormat="1" ht="18" x14ac:dyDescent="0.2">
      <c r="A79" s="85"/>
      <c r="B79" s="86"/>
      <c r="D79" s="86"/>
    </row>
  </sheetData>
  <mergeCells count="1">
    <mergeCell ref="C17:F17"/>
  </mergeCells>
  <phoneticPr fontId="5" type="noConversion"/>
  <pageMargins left="0.59" right="0.41" top="1" bottom="0.5" header="0.5" footer="0.5"/>
  <pageSetup orientation="portrait" horizontalDpi="4294967293" verticalDpi="4294967293" r:id="rId1"/>
  <headerFooter alignWithMargins="0">
    <oddHeader>&amp;C&amp;"Georgia,Regular"&amp;12Prettyboy Recreation Council
Treasurers Report
November 2024</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93E046-B469-405B-9BC2-A47215E129EC}">
  <sheetPr>
    <tabColor rgb="FF00B050"/>
    <pageSetUpPr fitToPage="1"/>
  </sheetPr>
  <dimension ref="A1:D79"/>
  <sheetViews>
    <sheetView tabSelected="1" zoomScale="90" zoomScaleNormal="90" workbookViewId="0">
      <pane xSplit="1" ySplit="2" topLeftCell="B3" activePane="bottomRight" state="frozen"/>
      <selection activeCell="C4" sqref="C4"/>
      <selection pane="topRight" activeCell="C4" sqref="C4"/>
      <selection pane="bottomLeft" activeCell="C4" sqref="C4"/>
      <selection pane="bottomRight" activeCell="C4" sqref="C4"/>
    </sheetView>
  </sheetViews>
  <sheetFormatPr baseColWidth="10" defaultColWidth="9.1640625" defaultRowHeight="16" x14ac:dyDescent="0.2"/>
  <cols>
    <col min="1" max="1" width="38" style="32" bestFit="1" customWidth="1"/>
    <col min="2" max="2" width="16.83203125" style="34" bestFit="1" customWidth="1"/>
    <col min="3" max="3" width="15.33203125" style="34" bestFit="1" customWidth="1"/>
    <col min="4" max="4" width="16.33203125" style="32" bestFit="1" customWidth="1"/>
    <col min="5" max="16384" width="9.1640625" style="32"/>
  </cols>
  <sheetData>
    <row r="1" spans="1:4" x14ac:dyDescent="0.2">
      <c r="A1" s="35" t="s">
        <v>206</v>
      </c>
      <c r="B1" s="34" t="s">
        <v>81</v>
      </c>
    </row>
    <row r="2" spans="1:4" s="37" customFormat="1" x14ac:dyDescent="0.2">
      <c r="A2" s="37" t="s">
        <v>100</v>
      </c>
      <c r="B2" s="38">
        <v>45626</v>
      </c>
      <c r="C2" s="38">
        <v>45657</v>
      </c>
      <c r="D2" s="37" t="s">
        <v>204</v>
      </c>
    </row>
    <row r="3" spans="1:4" s="35" customFormat="1" x14ac:dyDescent="0.2">
      <c r="A3" s="35" t="s">
        <v>37</v>
      </c>
      <c r="B3" s="36"/>
      <c r="C3" s="36"/>
    </row>
    <row r="4" spans="1:4" x14ac:dyDescent="0.2">
      <c r="A4" s="32" t="s">
        <v>0</v>
      </c>
      <c r="B4" s="34">
        <v>607.86</v>
      </c>
      <c r="C4" s="34">
        <f>IFERROR(VLOOKUP(A4,'Acct Bal'!$G$8:$H$28,2,FALSE),0)</f>
        <v>607.86</v>
      </c>
      <c r="D4" s="34">
        <f t="shared" ref="D4:D33" si="0">+C4-B4</f>
        <v>0</v>
      </c>
    </row>
    <row r="5" spans="1:4" hidden="1" x14ac:dyDescent="0.2">
      <c r="A5" s="32" t="s">
        <v>32</v>
      </c>
      <c r="B5" s="34">
        <v>0</v>
      </c>
      <c r="C5" s="34">
        <f>IFERROR(VLOOKUP(A5,'Acct Bal'!$G$8:$H$28,2,FALSE),0)</f>
        <v>0</v>
      </c>
      <c r="D5" s="34">
        <f t="shared" si="0"/>
        <v>0</v>
      </c>
    </row>
    <row r="6" spans="1:4" s="76" customFormat="1" ht="19" x14ac:dyDescent="0.25">
      <c r="A6" s="76" t="s">
        <v>78</v>
      </c>
      <c r="B6" s="74">
        <v>0.6</v>
      </c>
      <c r="C6" s="74">
        <f>IFERROR(VLOOKUP(A6,'Acct Bal'!$G$8:$H$28,2,FALSE),0)</f>
        <v>1902.6</v>
      </c>
      <c r="D6" s="74">
        <f t="shared" si="0"/>
        <v>1902</v>
      </c>
    </row>
    <row r="7" spans="1:4" s="76" customFormat="1" ht="19" x14ac:dyDescent="0.25">
      <c r="A7" s="76" t="s">
        <v>51</v>
      </c>
      <c r="B7" s="74">
        <v>2278.12</v>
      </c>
      <c r="C7" s="74">
        <f>IFERROR(VLOOKUP(A7,'Acct Bal'!$G$8:$H$28,2,FALSE),0)</f>
        <v>2278.12</v>
      </c>
      <c r="D7" s="74">
        <f t="shared" si="0"/>
        <v>0</v>
      </c>
    </row>
    <row r="8" spans="1:4" s="76" customFormat="1" ht="19" hidden="1" x14ac:dyDescent="0.25">
      <c r="A8" s="76" t="s">
        <v>33</v>
      </c>
      <c r="B8" s="74">
        <v>0</v>
      </c>
      <c r="C8" s="74">
        <f>IFERROR(VLOOKUP(A8,'Acct Bal'!$G$8:$H$28,2,FALSE),0)</f>
        <v>0</v>
      </c>
      <c r="D8" s="74">
        <f t="shared" si="0"/>
        <v>0</v>
      </c>
    </row>
    <row r="9" spans="1:4" s="76" customFormat="1" ht="19" x14ac:dyDescent="0.25">
      <c r="A9" s="76" t="s">
        <v>1</v>
      </c>
      <c r="B9" s="74">
        <v>22472.17</v>
      </c>
      <c r="C9" s="74">
        <f>IFERROR(VLOOKUP(A9,'Acct Bal'!$G$8:$H$28,2,FALSE),0)</f>
        <v>21066.560000000001</v>
      </c>
      <c r="D9" s="74">
        <f t="shared" si="0"/>
        <v>-1405.6099999999969</v>
      </c>
    </row>
    <row r="10" spans="1:4" s="76" customFormat="1" ht="19" x14ac:dyDescent="0.25">
      <c r="A10" s="76" t="s">
        <v>79</v>
      </c>
      <c r="B10" s="74">
        <v>518.84</v>
      </c>
      <c r="C10" s="74">
        <f>IFERROR(VLOOKUP(A10,'Acct Bal'!$G$8:$H$28,2,FALSE),0)</f>
        <v>3218.84</v>
      </c>
      <c r="D10" s="74">
        <f t="shared" si="0"/>
        <v>2700</v>
      </c>
    </row>
    <row r="11" spans="1:4" s="76" customFormat="1" ht="19" hidden="1" x14ac:dyDescent="0.25">
      <c r="A11" s="76" t="s">
        <v>2</v>
      </c>
      <c r="B11" s="74">
        <v>0</v>
      </c>
      <c r="C11" s="74">
        <f>IFERROR(VLOOKUP(A11,'Acct Bal'!$G$8:$H$28,2,FALSE),0)</f>
        <v>0</v>
      </c>
      <c r="D11" s="74">
        <f t="shared" si="0"/>
        <v>0</v>
      </c>
    </row>
    <row r="12" spans="1:4" s="76" customFormat="1" ht="19" hidden="1" x14ac:dyDescent="0.25">
      <c r="A12" s="76" t="s">
        <v>28</v>
      </c>
      <c r="B12" s="74">
        <v>0</v>
      </c>
      <c r="C12" s="74">
        <f>IFERROR(VLOOKUP(A12,'Acct Bal'!$G$8:$H$28,2,FALSE),0)</f>
        <v>0</v>
      </c>
      <c r="D12" s="74">
        <f t="shared" si="0"/>
        <v>0</v>
      </c>
    </row>
    <row r="13" spans="1:4" s="76" customFormat="1" ht="19" x14ac:dyDescent="0.25">
      <c r="A13" s="76" t="s">
        <v>3</v>
      </c>
      <c r="B13" s="74">
        <v>5480.67</v>
      </c>
      <c r="C13" s="74">
        <f>IFERROR(VLOOKUP(A13,'Acct Bal'!$G$8:$H$28,2,FALSE),0)</f>
        <v>7000.67</v>
      </c>
      <c r="D13" s="74">
        <f t="shared" si="0"/>
        <v>1520</v>
      </c>
    </row>
    <row r="14" spans="1:4" s="76" customFormat="1" ht="19" hidden="1" x14ac:dyDescent="0.25">
      <c r="A14" s="76" t="s">
        <v>4</v>
      </c>
      <c r="B14" s="74">
        <v>0</v>
      </c>
      <c r="C14" s="74">
        <f>IFERROR(VLOOKUP(A14,'Acct Bal'!$G$8:$H$28,2,FALSE),0)</f>
        <v>0</v>
      </c>
      <c r="D14" s="74">
        <f t="shared" si="0"/>
        <v>0</v>
      </c>
    </row>
    <row r="15" spans="1:4" s="76" customFormat="1" ht="19" hidden="1" x14ac:dyDescent="0.25">
      <c r="A15" s="76" t="s">
        <v>5</v>
      </c>
      <c r="B15" s="74">
        <v>0</v>
      </c>
      <c r="C15" s="74">
        <f>IFERROR(VLOOKUP(A15,'Acct Bal'!$G$8:$H$28,2,FALSE),0)</f>
        <v>0</v>
      </c>
      <c r="D15" s="74">
        <f t="shared" si="0"/>
        <v>0</v>
      </c>
    </row>
    <row r="16" spans="1:4" s="76" customFormat="1" ht="19" hidden="1" x14ac:dyDescent="0.25">
      <c r="A16" s="76" t="s">
        <v>6</v>
      </c>
      <c r="B16" s="74">
        <v>0</v>
      </c>
      <c r="C16" s="74">
        <f>IFERROR(VLOOKUP(A16,'Acct Bal'!$G$8:$H$28,2,FALSE),0)</f>
        <v>0</v>
      </c>
      <c r="D16" s="74">
        <f t="shared" si="0"/>
        <v>0</v>
      </c>
    </row>
    <row r="17" spans="1:4" s="76" customFormat="1" ht="19" hidden="1" x14ac:dyDescent="0.25">
      <c r="A17" s="76" t="s">
        <v>31</v>
      </c>
      <c r="B17" s="74">
        <v>0</v>
      </c>
      <c r="C17" s="74">
        <f>IFERROR(VLOOKUP(A17,'Acct Bal'!$G$8:$H$28,2,FALSE),0)</f>
        <v>0</v>
      </c>
      <c r="D17" s="74">
        <f t="shared" si="0"/>
        <v>0</v>
      </c>
    </row>
    <row r="18" spans="1:4" s="76" customFormat="1" ht="19" x14ac:dyDescent="0.25">
      <c r="A18" s="76" t="s">
        <v>7</v>
      </c>
      <c r="B18" s="74">
        <v>5392.54</v>
      </c>
      <c r="C18" s="74">
        <f>IFERROR(VLOOKUP(A18,'Acct Bal'!$G$8:$H$28,2,FALSE),0)</f>
        <v>5066.2299999999996</v>
      </c>
      <c r="D18" s="74">
        <f t="shared" si="0"/>
        <v>-326.3100000000004</v>
      </c>
    </row>
    <row r="19" spans="1:4" s="76" customFormat="1" ht="19" x14ac:dyDescent="0.25">
      <c r="A19" s="76" t="s">
        <v>8</v>
      </c>
      <c r="B19" s="74">
        <v>102201.96</v>
      </c>
      <c r="C19" s="74">
        <f>IFERROR(VLOOKUP(A19,'Acct Bal'!$G$8:$H$28,2,FALSE),0)</f>
        <v>107773.67</v>
      </c>
      <c r="D19" s="74">
        <f t="shared" si="0"/>
        <v>5571.7099999999919</v>
      </c>
    </row>
    <row r="20" spans="1:4" s="76" customFormat="1" ht="19" hidden="1" x14ac:dyDescent="0.25">
      <c r="A20" s="76" t="s">
        <v>30</v>
      </c>
      <c r="B20" s="74">
        <v>0</v>
      </c>
      <c r="C20" s="74">
        <f>IFERROR(VLOOKUP(A20,'Acct Bal'!$G$8:$H$28,2,FALSE),0)</f>
        <v>0</v>
      </c>
      <c r="D20" s="74">
        <f t="shared" si="0"/>
        <v>0</v>
      </c>
    </row>
    <row r="21" spans="1:4" s="76" customFormat="1" ht="19" x14ac:dyDescent="0.25">
      <c r="A21" s="76" t="s">
        <v>307</v>
      </c>
      <c r="B21" s="74">
        <v>0</v>
      </c>
      <c r="C21" s="74">
        <f>IFERROR(VLOOKUP(A21,'Acct Bal'!$G$8:$H$28,2,FALSE),0)</f>
        <v>860</v>
      </c>
      <c r="D21" s="74">
        <f t="shared" si="0"/>
        <v>860</v>
      </c>
    </row>
    <row r="22" spans="1:4" s="76" customFormat="1" ht="19" hidden="1" x14ac:dyDescent="0.25">
      <c r="A22" s="76" t="s">
        <v>9</v>
      </c>
      <c r="B22" s="74">
        <v>0</v>
      </c>
      <c r="C22" s="74">
        <f>IFERROR(VLOOKUP(A22,'Acct Bal'!$G$8:$H$28,2,FALSE),0)</f>
        <v>0</v>
      </c>
      <c r="D22" s="74">
        <f t="shared" si="0"/>
        <v>0</v>
      </c>
    </row>
    <row r="23" spans="1:4" s="76" customFormat="1" ht="19" hidden="1" x14ac:dyDescent="0.25">
      <c r="A23" s="76" t="s">
        <v>10</v>
      </c>
      <c r="B23" s="74">
        <v>0</v>
      </c>
      <c r="C23" s="74">
        <f>IFERROR(VLOOKUP(A23,'Acct Bal'!$G$8:$H$28,2,FALSE),0)</f>
        <v>0</v>
      </c>
      <c r="D23" s="74">
        <f t="shared" si="0"/>
        <v>0</v>
      </c>
    </row>
    <row r="24" spans="1:4" s="76" customFormat="1" ht="19" x14ac:dyDescent="0.25">
      <c r="A24" s="76" t="s">
        <v>99</v>
      </c>
      <c r="B24" s="74">
        <v>1142</v>
      </c>
      <c r="C24" s="74">
        <f>IFERROR(VLOOKUP(A24,'Acct Bal'!$G$8:$H$28,2,FALSE),0)</f>
        <v>500</v>
      </c>
      <c r="D24" s="74">
        <f t="shared" si="0"/>
        <v>-642</v>
      </c>
    </row>
    <row r="25" spans="1:4" s="76" customFormat="1" ht="19" x14ac:dyDescent="0.25">
      <c r="A25" s="76" t="s">
        <v>11</v>
      </c>
      <c r="B25" s="74">
        <v>266.18</v>
      </c>
      <c r="C25" s="74">
        <f>IFERROR(VLOOKUP(A25,'Acct Bal'!$G$8:$H$28,2,FALSE),0)</f>
        <v>61.28</v>
      </c>
      <c r="D25" s="74">
        <f t="shared" si="0"/>
        <v>-204.9</v>
      </c>
    </row>
    <row r="26" spans="1:4" s="76" customFormat="1" ht="19" x14ac:dyDescent="0.25">
      <c r="A26" s="76" t="s">
        <v>52</v>
      </c>
      <c r="B26" s="74">
        <v>12061.63</v>
      </c>
      <c r="C26" s="74">
        <f>IFERROR(VLOOKUP(A26,'Acct Bal'!$G$8:$H$28,2,FALSE),0)</f>
        <v>12061.63</v>
      </c>
      <c r="D26" s="74">
        <f t="shared" si="0"/>
        <v>0</v>
      </c>
    </row>
    <row r="27" spans="1:4" s="76" customFormat="1" ht="19" hidden="1" x14ac:dyDescent="0.25">
      <c r="A27" s="76" t="s">
        <v>12</v>
      </c>
      <c r="B27" s="74">
        <v>0</v>
      </c>
      <c r="C27" s="74">
        <f>IFERROR(VLOOKUP(A27,'Acct Bal'!$G$8:$H$28,2,FALSE),0)</f>
        <v>0</v>
      </c>
      <c r="D27" s="74">
        <f t="shared" si="0"/>
        <v>0</v>
      </c>
    </row>
    <row r="28" spans="1:4" s="76" customFormat="1" ht="19" hidden="1" x14ac:dyDescent="0.25">
      <c r="A28" s="76" t="s">
        <v>26</v>
      </c>
      <c r="B28" s="74">
        <v>0</v>
      </c>
      <c r="C28" s="74">
        <f>IFERROR(VLOOKUP(A28,'Acct Bal'!$G$8:$H$28,2,FALSE),0)</f>
        <v>0</v>
      </c>
      <c r="D28" s="74">
        <f t="shared" si="0"/>
        <v>0</v>
      </c>
    </row>
    <row r="29" spans="1:4" s="77" customFormat="1" ht="19" hidden="1" x14ac:dyDescent="0.25">
      <c r="A29" s="76" t="s">
        <v>13</v>
      </c>
      <c r="B29" s="74">
        <v>0</v>
      </c>
      <c r="C29" s="74">
        <f>IFERROR(VLOOKUP(A29,'Acct Bal'!$G$8:$H$28,2,FALSE),0)</f>
        <v>0</v>
      </c>
      <c r="D29" s="74">
        <f t="shared" si="0"/>
        <v>0</v>
      </c>
    </row>
    <row r="30" spans="1:4" s="76" customFormat="1" ht="19" x14ac:dyDescent="0.25">
      <c r="A30" s="76" t="s">
        <v>14</v>
      </c>
      <c r="B30" s="74">
        <v>11346.77</v>
      </c>
      <c r="C30" s="74">
        <f>IFERROR(VLOOKUP(A30,'Acct Bal'!$G$8:$H$28,2,FALSE),0)</f>
        <v>11346.77</v>
      </c>
      <c r="D30" s="74">
        <f t="shared" si="0"/>
        <v>0</v>
      </c>
    </row>
    <row r="31" spans="1:4" s="76" customFormat="1" ht="19" hidden="1" x14ac:dyDescent="0.25">
      <c r="A31" s="76" t="s">
        <v>15</v>
      </c>
      <c r="B31" s="74">
        <v>0</v>
      </c>
      <c r="C31" s="74">
        <f>IFERROR(VLOOKUP(A31,'Acct Bal'!$B$8:$C$28,2,FALSE),0)</f>
        <v>0</v>
      </c>
      <c r="D31" s="74">
        <f t="shared" si="0"/>
        <v>0</v>
      </c>
    </row>
    <row r="32" spans="1:4" s="76" customFormat="1" ht="19" hidden="1" x14ac:dyDescent="0.25">
      <c r="A32" s="76" t="s">
        <v>27</v>
      </c>
      <c r="B32" s="74">
        <v>0</v>
      </c>
      <c r="C32" s="74">
        <f>IFERROR(VLOOKUP(A32,'Acct Bal'!$B$8:$C$28,2,FALSE),0)</f>
        <v>0</v>
      </c>
      <c r="D32" s="74">
        <f t="shared" si="0"/>
        <v>0</v>
      </c>
    </row>
    <row r="33" spans="1:4" s="76" customFormat="1" ht="19" hidden="1" x14ac:dyDescent="0.25">
      <c r="A33" s="76" t="s">
        <v>16</v>
      </c>
      <c r="B33" s="74">
        <v>0</v>
      </c>
      <c r="C33" s="74">
        <f>IFERROR(VLOOKUP(A33,'Acct Bal'!$B$8:$C$28,2,FALSE),0)</f>
        <v>0</v>
      </c>
      <c r="D33" s="74">
        <f t="shared" si="0"/>
        <v>0</v>
      </c>
    </row>
    <row r="34" spans="1:4" s="77" customFormat="1" ht="19" x14ac:dyDescent="0.25">
      <c r="A34" s="77" t="s">
        <v>75</v>
      </c>
      <c r="B34" s="75">
        <f>SUM(B4:B33)</f>
        <v>163769.34</v>
      </c>
      <c r="C34" s="75">
        <f>SUM(C4:C33)</f>
        <v>173744.22999999998</v>
      </c>
      <c r="D34" s="75">
        <f>SUM(D4:D33)</f>
        <v>9974.889999999994</v>
      </c>
    </row>
    <row r="35" spans="1:4" s="76" customFormat="1" ht="19" x14ac:dyDescent="0.25">
      <c r="B35" s="74"/>
      <c r="C35" s="74"/>
    </row>
    <row r="36" spans="1:4" s="76" customFormat="1" ht="19" x14ac:dyDescent="0.25">
      <c r="A36" s="77" t="s">
        <v>54</v>
      </c>
      <c r="B36" s="74"/>
      <c r="C36" s="74"/>
    </row>
    <row r="37" spans="1:4" s="76" customFormat="1" ht="19" x14ac:dyDescent="0.25">
      <c r="A37" s="76" t="s">
        <v>55</v>
      </c>
      <c r="B37" s="74">
        <v>5437.67</v>
      </c>
      <c r="C37" s="74">
        <f>IFERROR(VLOOKUP(A37,'Acct Bal'!$G$8:$H$28,2,FALSE),0)</f>
        <v>5851.77</v>
      </c>
      <c r="D37" s="74">
        <f>+C37-B37</f>
        <v>414.10000000000036</v>
      </c>
    </row>
    <row r="38" spans="1:4" s="77" customFormat="1" ht="19" x14ac:dyDescent="0.25">
      <c r="A38" s="77" t="s">
        <v>56</v>
      </c>
      <c r="B38" s="75">
        <f>+B37</f>
        <v>5437.67</v>
      </c>
      <c r="C38" s="75">
        <f>+C37</f>
        <v>5851.77</v>
      </c>
      <c r="D38" s="75">
        <f>+D37</f>
        <v>414.10000000000036</v>
      </c>
    </row>
    <row r="39" spans="1:4" s="76" customFormat="1" ht="19" x14ac:dyDescent="0.25">
      <c r="B39" s="74"/>
      <c r="C39" s="74"/>
    </row>
    <row r="40" spans="1:4" s="76" customFormat="1" ht="19" x14ac:dyDescent="0.25">
      <c r="A40" s="77" t="s">
        <v>207</v>
      </c>
      <c r="B40" s="75">
        <f>+B38+B34</f>
        <v>169207.01</v>
      </c>
      <c r="C40" s="75">
        <f>+C38+C34</f>
        <v>179595.99999999997</v>
      </c>
      <c r="D40" s="75">
        <f>+D38+D34</f>
        <v>10388.989999999994</v>
      </c>
    </row>
    <row r="41" spans="1:4" s="76" customFormat="1" ht="19" x14ac:dyDescent="0.25">
      <c r="B41" s="74"/>
      <c r="C41" s="74"/>
    </row>
    <row r="42" spans="1:4" s="76" customFormat="1" ht="19" x14ac:dyDescent="0.25">
      <c r="B42" s="74"/>
      <c r="C42" s="74"/>
    </row>
    <row r="43" spans="1:4" s="76" customFormat="1" ht="19" x14ac:dyDescent="0.25">
      <c r="B43" s="74"/>
      <c r="C43" s="74"/>
    </row>
    <row r="44" spans="1:4" s="76" customFormat="1" ht="19" x14ac:dyDescent="0.25">
      <c r="B44" s="74"/>
      <c r="C44" s="74"/>
    </row>
    <row r="45" spans="1:4" s="76" customFormat="1" ht="19" x14ac:dyDescent="0.25">
      <c r="B45" s="74"/>
      <c r="C45" s="74"/>
    </row>
    <row r="46" spans="1:4" s="76" customFormat="1" ht="19" x14ac:dyDescent="0.25">
      <c r="B46" s="74"/>
      <c r="C46" s="74"/>
    </row>
    <row r="47" spans="1:4" s="76" customFormat="1" ht="19" x14ac:dyDescent="0.25">
      <c r="B47" s="74"/>
      <c r="C47" s="74"/>
    </row>
    <row r="48" spans="1:4" s="76" customFormat="1" ht="19" x14ac:dyDescent="0.25">
      <c r="B48" s="74"/>
      <c r="C48" s="74"/>
    </row>
    <row r="49" spans="2:3" s="76" customFormat="1" ht="19" x14ac:dyDescent="0.25">
      <c r="B49" s="74"/>
      <c r="C49" s="74"/>
    </row>
    <row r="50" spans="2:3" s="76" customFormat="1" ht="19" x14ac:dyDescent="0.25">
      <c r="B50" s="74"/>
      <c r="C50" s="74"/>
    </row>
    <row r="51" spans="2:3" s="76" customFormat="1" ht="19" x14ac:dyDescent="0.25">
      <c r="B51" s="74"/>
      <c r="C51" s="74"/>
    </row>
    <row r="52" spans="2:3" s="76" customFormat="1" ht="19" x14ac:dyDescent="0.25">
      <c r="B52" s="74"/>
      <c r="C52" s="74"/>
    </row>
    <row r="53" spans="2:3" s="76" customFormat="1" ht="19" x14ac:dyDescent="0.25">
      <c r="B53" s="74"/>
      <c r="C53" s="74"/>
    </row>
    <row r="54" spans="2:3" s="76" customFormat="1" ht="19" x14ac:dyDescent="0.25">
      <c r="B54" s="74"/>
      <c r="C54" s="74"/>
    </row>
    <row r="55" spans="2:3" s="76" customFormat="1" ht="19" x14ac:dyDescent="0.25">
      <c r="B55" s="74"/>
      <c r="C55" s="74"/>
    </row>
    <row r="56" spans="2:3" s="76" customFormat="1" ht="19" x14ac:dyDescent="0.25">
      <c r="B56" s="74"/>
      <c r="C56" s="74"/>
    </row>
    <row r="57" spans="2:3" s="76" customFormat="1" ht="19" x14ac:dyDescent="0.25">
      <c r="B57" s="74"/>
      <c r="C57" s="74"/>
    </row>
    <row r="58" spans="2:3" s="76" customFormat="1" ht="19" x14ac:dyDescent="0.25">
      <c r="B58" s="74"/>
      <c r="C58" s="74"/>
    </row>
    <row r="59" spans="2:3" s="76" customFormat="1" ht="19" x14ac:dyDescent="0.25">
      <c r="B59" s="74"/>
      <c r="C59" s="74"/>
    </row>
    <row r="60" spans="2:3" s="76" customFormat="1" ht="19" x14ac:dyDescent="0.25">
      <c r="B60" s="74"/>
      <c r="C60" s="74"/>
    </row>
    <row r="61" spans="2:3" s="76" customFormat="1" ht="19" x14ac:dyDescent="0.25">
      <c r="B61" s="74"/>
      <c r="C61" s="74"/>
    </row>
    <row r="62" spans="2:3" s="76" customFormat="1" ht="19" x14ac:dyDescent="0.25">
      <c r="B62" s="74"/>
      <c r="C62" s="74"/>
    </row>
    <row r="63" spans="2:3" s="76" customFormat="1" ht="19" x14ac:dyDescent="0.25">
      <c r="B63" s="74"/>
      <c r="C63" s="74"/>
    </row>
    <row r="64" spans="2:3" s="76" customFormat="1" ht="19" x14ac:dyDescent="0.25">
      <c r="B64" s="74"/>
      <c r="C64" s="74"/>
    </row>
    <row r="65" spans="2:3" s="76" customFormat="1" ht="19" x14ac:dyDescent="0.25">
      <c r="B65" s="74"/>
      <c r="C65" s="74"/>
    </row>
    <row r="66" spans="2:3" s="76" customFormat="1" ht="19" x14ac:dyDescent="0.25">
      <c r="B66" s="74"/>
      <c r="C66" s="74"/>
    </row>
    <row r="67" spans="2:3" s="76" customFormat="1" ht="19" x14ac:dyDescent="0.25">
      <c r="B67" s="74"/>
      <c r="C67" s="74"/>
    </row>
    <row r="68" spans="2:3" s="76" customFormat="1" ht="19" x14ac:dyDescent="0.25">
      <c r="B68" s="74"/>
      <c r="C68" s="74"/>
    </row>
    <row r="69" spans="2:3" s="76" customFormat="1" ht="19" x14ac:dyDescent="0.25">
      <c r="B69" s="74"/>
      <c r="C69" s="74"/>
    </row>
    <row r="70" spans="2:3" s="76" customFormat="1" ht="19" x14ac:dyDescent="0.25">
      <c r="B70" s="74"/>
      <c r="C70" s="74"/>
    </row>
    <row r="71" spans="2:3" s="76" customFormat="1" ht="19" x14ac:dyDescent="0.25">
      <c r="B71" s="74"/>
      <c r="C71" s="74"/>
    </row>
    <row r="72" spans="2:3" s="76" customFormat="1" ht="19" x14ac:dyDescent="0.25">
      <c r="B72" s="74"/>
      <c r="C72" s="74"/>
    </row>
    <row r="73" spans="2:3" s="76" customFormat="1" ht="19" x14ac:dyDescent="0.25">
      <c r="B73" s="74"/>
      <c r="C73" s="74"/>
    </row>
    <row r="74" spans="2:3" s="76" customFormat="1" ht="19" x14ac:dyDescent="0.25">
      <c r="B74" s="74"/>
      <c r="C74" s="74"/>
    </row>
    <row r="75" spans="2:3" s="76" customFormat="1" ht="19" x14ac:dyDescent="0.25">
      <c r="B75" s="74"/>
      <c r="C75" s="74"/>
    </row>
    <row r="76" spans="2:3" s="76" customFormat="1" ht="19" x14ac:dyDescent="0.25">
      <c r="B76" s="74"/>
      <c r="C76" s="74"/>
    </row>
    <row r="77" spans="2:3" s="76" customFormat="1" ht="19" x14ac:dyDescent="0.25">
      <c r="B77" s="74"/>
      <c r="C77" s="74"/>
    </row>
    <row r="78" spans="2:3" s="76" customFormat="1" ht="19" x14ac:dyDescent="0.25">
      <c r="B78" s="74"/>
      <c r="C78" s="74"/>
    </row>
    <row r="79" spans="2:3" s="76" customFormat="1" ht="19" x14ac:dyDescent="0.25">
      <c r="B79" s="74"/>
      <c r="C79" s="74"/>
    </row>
  </sheetData>
  <phoneticPr fontId="5" type="noConversion"/>
  <printOptions horizontalCentered="1" verticalCentered="1"/>
  <pageMargins left="0.5" right="0.5" top="0.5" bottom="0.5" header="0.5" footer="0.5"/>
  <pageSetup orientation="portrait" blackAndWhite="1" horizontalDpi="360" verticalDpi="360" r:id="rId1"/>
  <headerFooter alignWithMargins="0">
    <oddHeader xml:space="preserve">&amp;L&amp;P&amp;C&amp;"Georgia,Bold"Prettyboy Recreation Council
Treasurers Report 
November 2024
Account Balances&amp;R&amp;"Georgia,Bold"As of: 31 October 2024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11B790-B667-4E29-8AF8-73FBF38FB31B}">
  <sheetPr>
    <tabColor rgb="FF00B050"/>
  </sheetPr>
  <dimension ref="A1:F79"/>
  <sheetViews>
    <sheetView tabSelected="1" zoomScaleNormal="100" workbookViewId="0">
      <selection activeCell="C4" sqref="C4"/>
    </sheetView>
  </sheetViews>
  <sheetFormatPr baseColWidth="10" defaultColWidth="8.83203125" defaultRowHeight="15" x14ac:dyDescent="0.2"/>
  <cols>
    <col min="1" max="1" width="9.5" style="23" customWidth="1"/>
    <col min="2" max="2" width="28.83203125" style="23" bestFit="1" customWidth="1"/>
    <col min="3" max="3" width="28.83203125" style="26" customWidth="1"/>
    <col min="4" max="16384" width="8.83203125" style="23"/>
  </cols>
  <sheetData>
    <row r="1" spans="1:6" x14ac:dyDescent="0.2">
      <c r="A1" s="25" t="s">
        <v>200</v>
      </c>
    </row>
    <row r="3" spans="1:6" x14ac:dyDescent="0.2">
      <c r="A3" s="23" t="s">
        <v>277</v>
      </c>
    </row>
    <row r="5" spans="1:6" ht="16" x14ac:dyDescent="0.2">
      <c r="A5" s="24"/>
      <c r="B5" s="66" t="s">
        <v>480</v>
      </c>
      <c r="C5" s="56"/>
    </row>
    <row r="6" spans="1:6" s="68" customFormat="1" ht="19" x14ac:dyDescent="0.25">
      <c r="C6" s="83"/>
    </row>
    <row r="7" spans="1:6" s="68" customFormat="1" ht="19" x14ac:dyDescent="0.25">
      <c r="B7" s="72"/>
      <c r="C7" s="83"/>
    </row>
    <row r="8" spans="1:6" s="68" customFormat="1" ht="19" x14ac:dyDescent="0.25">
      <c r="B8" s="72" t="s">
        <v>18</v>
      </c>
      <c r="C8" s="84"/>
    </row>
    <row r="9" spans="1:6" s="68" customFormat="1" ht="19" x14ac:dyDescent="0.25">
      <c r="B9" s="68" t="s">
        <v>82</v>
      </c>
      <c r="C9" s="83">
        <v>1260</v>
      </c>
    </row>
    <row r="10" spans="1:6" s="68" customFormat="1" ht="19" x14ac:dyDescent="0.25">
      <c r="B10" s="68" t="s">
        <v>190</v>
      </c>
      <c r="C10" s="83">
        <v>642</v>
      </c>
    </row>
    <row r="11" spans="1:6" s="68" customFormat="1" ht="19" x14ac:dyDescent="0.25">
      <c r="B11" s="68" t="s">
        <v>477</v>
      </c>
      <c r="C11" s="83">
        <v>2700</v>
      </c>
    </row>
    <row r="12" spans="1:6" s="68" customFormat="1" ht="19" x14ac:dyDescent="0.25">
      <c r="B12" s="68" t="s">
        <v>19</v>
      </c>
      <c r="C12" s="83">
        <v>29928.6</v>
      </c>
    </row>
    <row r="13" spans="1:6" s="68" customFormat="1" ht="19" x14ac:dyDescent="0.25">
      <c r="B13" s="68" t="s">
        <v>63</v>
      </c>
      <c r="C13" s="83">
        <v>13.18</v>
      </c>
    </row>
    <row r="14" spans="1:6" s="68" customFormat="1" ht="19" x14ac:dyDescent="0.25">
      <c r="B14" s="68" t="s">
        <v>194</v>
      </c>
      <c r="C14" s="83">
        <v>1520</v>
      </c>
    </row>
    <row r="15" spans="1:6" s="68" customFormat="1" ht="19" x14ac:dyDescent="0.25">
      <c r="B15" s="68" t="s">
        <v>278</v>
      </c>
      <c r="C15" s="83">
        <v>860</v>
      </c>
      <c r="F15" s="70"/>
    </row>
    <row r="16" spans="1:6" s="68" customFormat="1" ht="19" x14ac:dyDescent="0.25">
      <c r="B16" s="68" t="s">
        <v>57</v>
      </c>
      <c r="C16" s="83">
        <v>414.1</v>
      </c>
    </row>
    <row r="17" spans="1:3" s="72" customFormat="1" ht="19" x14ac:dyDescent="0.25">
      <c r="A17" s="68"/>
      <c r="B17" s="72" t="s">
        <v>20</v>
      </c>
      <c r="C17" s="84">
        <v>37337.879999999997</v>
      </c>
    </row>
    <row r="18" spans="1:3" s="68" customFormat="1" ht="19" x14ac:dyDescent="0.25">
      <c r="B18" s="72"/>
      <c r="C18" s="84"/>
    </row>
    <row r="19" spans="1:3" s="72" customFormat="1" ht="19" x14ac:dyDescent="0.25">
      <c r="B19" s="72" t="s">
        <v>21</v>
      </c>
      <c r="C19" s="84"/>
    </row>
    <row r="20" spans="1:3" s="68" customFormat="1" ht="19" x14ac:dyDescent="0.25">
      <c r="B20" s="68" t="s">
        <v>191</v>
      </c>
      <c r="C20" s="83">
        <v>1210</v>
      </c>
    </row>
    <row r="21" spans="1:3" s="68" customFormat="1" ht="19" x14ac:dyDescent="0.25">
      <c r="B21" s="68" t="s">
        <v>203</v>
      </c>
      <c r="C21" s="83">
        <v>195.61</v>
      </c>
    </row>
    <row r="22" spans="1:3" s="68" customFormat="1" ht="19" x14ac:dyDescent="0.25">
      <c r="B22" s="68" t="s">
        <v>29</v>
      </c>
      <c r="C22" s="83">
        <v>300</v>
      </c>
    </row>
    <row r="23" spans="1:3" s="68" customFormat="1" ht="19" x14ac:dyDescent="0.25">
      <c r="B23" s="68" t="s">
        <v>22</v>
      </c>
      <c r="C23" s="83">
        <v>26.31</v>
      </c>
    </row>
    <row r="24" spans="1:3" s="68" customFormat="1" ht="19" x14ac:dyDescent="0.25">
      <c r="B24" s="68" t="s">
        <v>41</v>
      </c>
      <c r="C24" s="83">
        <v>85.8</v>
      </c>
    </row>
    <row r="25" spans="1:3" s="68" customFormat="1" ht="19" x14ac:dyDescent="0.25">
      <c r="B25" s="68" t="s">
        <v>64</v>
      </c>
      <c r="C25" s="83">
        <v>909.1</v>
      </c>
    </row>
    <row r="26" spans="1:3" s="68" customFormat="1" ht="19" x14ac:dyDescent="0.25">
      <c r="B26" s="68" t="s">
        <v>23</v>
      </c>
      <c r="C26" s="83">
        <v>21077.31</v>
      </c>
    </row>
    <row r="27" spans="1:3" s="68" customFormat="1" ht="19" x14ac:dyDescent="0.25">
      <c r="B27" s="68" t="s">
        <v>24</v>
      </c>
      <c r="C27" s="83">
        <v>2297.86</v>
      </c>
    </row>
    <row r="28" spans="1:3" s="68" customFormat="1" ht="19" x14ac:dyDescent="0.25">
      <c r="B28" s="68" t="s">
        <v>108</v>
      </c>
      <c r="C28" s="83">
        <v>204.9</v>
      </c>
    </row>
    <row r="29" spans="1:3" s="68" customFormat="1" ht="19" x14ac:dyDescent="0.25">
      <c r="B29" s="68" t="s">
        <v>478</v>
      </c>
      <c r="C29" s="83">
        <v>642</v>
      </c>
    </row>
    <row r="30" spans="1:3" s="68" customFormat="1" ht="19" x14ac:dyDescent="0.25">
      <c r="B30" s="72" t="s">
        <v>25</v>
      </c>
      <c r="C30" s="84">
        <v>26948.89</v>
      </c>
    </row>
    <row r="31" spans="1:3" s="68" customFormat="1" ht="19" x14ac:dyDescent="0.25">
      <c r="C31" s="83"/>
    </row>
    <row r="32" spans="1:3" s="72" customFormat="1" ht="19" x14ac:dyDescent="0.25">
      <c r="B32" s="72" t="s">
        <v>17</v>
      </c>
      <c r="C32" s="84">
        <v>10388.99</v>
      </c>
    </row>
    <row r="33" spans="3:3" s="72" customFormat="1" ht="19" x14ac:dyDescent="0.25">
      <c r="C33" s="84"/>
    </row>
    <row r="34" spans="3:3" s="72" customFormat="1" ht="19" x14ac:dyDescent="0.25">
      <c r="C34" s="84"/>
    </row>
    <row r="35" spans="3:3" s="68" customFormat="1" ht="19" x14ac:dyDescent="0.25">
      <c r="C35" s="83"/>
    </row>
    <row r="36" spans="3:3" s="68" customFormat="1" ht="19" x14ac:dyDescent="0.25">
      <c r="C36" s="83"/>
    </row>
    <row r="37" spans="3:3" s="68" customFormat="1" ht="19" x14ac:dyDescent="0.25">
      <c r="C37" s="83"/>
    </row>
    <row r="38" spans="3:3" s="68" customFormat="1" ht="19" x14ac:dyDescent="0.25">
      <c r="C38" s="83"/>
    </row>
    <row r="39" spans="3:3" s="68" customFormat="1" ht="19" x14ac:dyDescent="0.25">
      <c r="C39" s="83"/>
    </row>
    <row r="40" spans="3:3" s="68" customFormat="1" ht="19" x14ac:dyDescent="0.25">
      <c r="C40" s="83"/>
    </row>
    <row r="41" spans="3:3" s="68" customFormat="1" ht="19" x14ac:dyDescent="0.25">
      <c r="C41" s="83"/>
    </row>
    <row r="42" spans="3:3" s="68" customFormat="1" ht="19" x14ac:dyDescent="0.25">
      <c r="C42" s="83"/>
    </row>
    <row r="43" spans="3:3" s="68" customFormat="1" ht="19" x14ac:dyDescent="0.25">
      <c r="C43" s="83"/>
    </row>
    <row r="44" spans="3:3" s="68" customFormat="1" ht="19" x14ac:dyDescent="0.25">
      <c r="C44" s="83"/>
    </row>
    <row r="45" spans="3:3" s="68" customFormat="1" ht="19" x14ac:dyDescent="0.25">
      <c r="C45" s="83"/>
    </row>
    <row r="46" spans="3:3" s="68" customFormat="1" ht="19" x14ac:dyDescent="0.25">
      <c r="C46" s="83"/>
    </row>
    <row r="47" spans="3:3" s="68" customFormat="1" ht="19" x14ac:dyDescent="0.25">
      <c r="C47" s="83"/>
    </row>
    <row r="48" spans="3:3" s="68" customFormat="1" ht="19" x14ac:dyDescent="0.25">
      <c r="C48" s="83"/>
    </row>
    <row r="49" spans="3:3" s="68" customFormat="1" ht="19" x14ac:dyDescent="0.25">
      <c r="C49" s="83"/>
    </row>
    <row r="50" spans="3:3" s="68" customFormat="1" ht="19" x14ac:dyDescent="0.25">
      <c r="C50" s="83"/>
    </row>
    <row r="51" spans="3:3" s="68" customFormat="1" ht="19" x14ac:dyDescent="0.25">
      <c r="C51" s="83"/>
    </row>
    <row r="52" spans="3:3" s="68" customFormat="1" ht="19" x14ac:dyDescent="0.25">
      <c r="C52" s="83"/>
    </row>
    <row r="53" spans="3:3" s="68" customFormat="1" ht="19" x14ac:dyDescent="0.25">
      <c r="C53" s="83"/>
    </row>
    <row r="54" spans="3:3" s="68" customFormat="1" ht="19" x14ac:dyDescent="0.25">
      <c r="C54" s="83"/>
    </row>
    <row r="55" spans="3:3" s="68" customFormat="1" ht="19" x14ac:dyDescent="0.25">
      <c r="C55" s="83"/>
    </row>
    <row r="56" spans="3:3" s="68" customFormat="1" ht="19" x14ac:dyDescent="0.25">
      <c r="C56" s="83"/>
    </row>
    <row r="57" spans="3:3" s="68" customFormat="1" ht="19" x14ac:dyDescent="0.25">
      <c r="C57" s="83"/>
    </row>
    <row r="58" spans="3:3" s="68" customFormat="1" ht="19" x14ac:dyDescent="0.25">
      <c r="C58" s="83"/>
    </row>
    <row r="59" spans="3:3" s="68" customFormat="1" ht="19" x14ac:dyDescent="0.25">
      <c r="C59" s="83"/>
    </row>
    <row r="60" spans="3:3" s="68" customFormat="1" ht="19" x14ac:dyDescent="0.25">
      <c r="C60" s="83"/>
    </row>
    <row r="61" spans="3:3" s="68" customFormat="1" ht="19" x14ac:dyDescent="0.25">
      <c r="C61" s="83"/>
    </row>
    <row r="62" spans="3:3" s="68" customFormat="1" ht="19" x14ac:dyDescent="0.25">
      <c r="C62" s="83"/>
    </row>
    <row r="63" spans="3:3" s="68" customFormat="1" ht="19" x14ac:dyDescent="0.25">
      <c r="C63" s="83"/>
    </row>
    <row r="64" spans="3:3" s="68" customFormat="1" ht="19" x14ac:dyDescent="0.25">
      <c r="C64" s="83"/>
    </row>
    <row r="65" spans="3:3" s="68" customFormat="1" ht="19" x14ac:dyDescent="0.25">
      <c r="C65" s="83"/>
    </row>
    <row r="66" spans="3:3" s="68" customFormat="1" ht="19" x14ac:dyDescent="0.25">
      <c r="C66" s="83"/>
    </row>
    <row r="67" spans="3:3" s="68" customFormat="1" ht="19" x14ac:dyDescent="0.25">
      <c r="C67" s="83"/>
    </row>
    <row r="68" spans="3:3" s="68" customFormat="1" ht="19" x14ac:dyDescent="0.25">
      <c r="C68" s="83"/>
    </row>
    <row r="69" spans="3:3" s="68" customFormat="1" ht="19" x14ac:dyDescent="0.25">
      <c r="C69" s="83"/>
    </row>
    <row r="70" spans="3:3" s="68" customFormat="1" ht="19" x14ac:dyDescent="0.25">
      <c r="C70" s="83"/>
    </row>
    <row r="71" spans="3:3" s="68" customFormat="1" ht="19" x14ac:dyDescent="0.25">
      <c r="C71" s="83"/>
    </row>
    <row r="72" spans="3:3" s="68" customFormat="1" ht="19" x14ac:dyDescent="0.25">
      <c r="C72" s="83"/>
    </row>
    <row r="73" spans="3:3" s="68" customFormat="1" ht="19" x14ac:dyDescent="0.25">
      <c r="C73" s="83"/>
    </row>
    <row r="74" spans="3:3" s="68" customFormat="1" ht="19" x14ac:dyDescent="0.25">
      <c r="C74" s="83"/>
    </row>
    <row r="75" spans="3:3" s="68" customFormat="1" ht="19" x14ac:dyDescent="0.25">
      <c r="C75" s="83"/>
    </row>
    <row r="76" spans="3:3" s="68" customFormat="1" ht="19" x14ac:dyDescent="0.25">
      <c r="C76" s="83"/>
    </row>
    <row r="77" spans="3:3" s="68" customFormat="1" ht="19" x14ac:dyDescent="0.25">
      <c r="C77" s="83"/>
    </row>
    <row r="78" spans="3:3" s="68" customFormat="1" ht="19" x14ac:dyDescent="0.25">
      <c r="C78" s="83"/>
    </row>
    <row r="79" spans="3:3" s="68" customFormat="1" ht="19" x14ac:dyDescent="0.25">
      <c r="C79" s="83"/>
    </row>
  </sheetData>
  <pageMargins left="0.75" right="0.75" top="0.75" bottom="0.5" header="0.5" footer="0.75"/>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C39DBB-0127-45DD-B407-B53346F7EBB1}">
  <sheetPr>
    <tabColor rgb="FF00B050"/>
  </sheetPr>
  <dimension ref="A1:E79"/>
  <sheetViews>
    <sheetView tabSelected="1" zoomScaleNormal="100" workbookViewId="0">
      <selection activeCell="C4" sqref="C4"/>
    </sheetView>
  </sheetViews>
  <sheetFormatPr baseColWidth="10" defaultColWidth="8.83203125" defaultRowHeight="15" x14ac:dyDescent="0.2"/>
  <cols>
    <col min="1" max="1" width="8.83203125" style="23"/>
    <col min="2" max="2" width="30" style="23" bestFit="1" customWidth="1"/>
    <col min="3" max="4" width="13" style="26" bestFit="1" customWidth="1"/>
    <col min="5" max="5" width="11.83203125" style="26" bestFit="1" customWidth="1"/>
    <col min="6" max="16384" width="8.83203125" style="23"/>
  </cols>
  <sheetData>
    <row r="1" spans="1:5" x14ac:dyDescent="0.2">
      <c r="A1" s="25" t="s">
        <v>201</v>
      </c>
    </row>
    <row r="2" spans="1:5" x14ac:dyDescent="0.2">
      <c r="A2" s="25"/>
    </row>
    <row r="3" spans="1:5" x14ac:dyDescent="0.2">
      <c r="A3" s="25" t="s">
        <v>279</v>
      </c>
    </row>
    <row r="5" spans="1:5" s="24" customFormat="1" ht="32" x14ac:dyDescent="0.2">
      <c r="B5" s="66" t="s">
        <v>480</v>
      </c>
      <c r="C5" s="67" t="s">
        <v>286</v>
      </c>
      <c r="D5" s="67" t="s">
        <v>287</v>
      </c>
      <c r="E5" s="67" t="s">
        <v>288</v>
      </c>
    </row>
    <row r="6" spans="1:5" s="68" customFormat="1" ht="19" x14ac:dyDescent="0.25">
      <c r="C6" s="83"/>
      <c r="D6" s="83"/>
      <c r="E6" s="83"/>
    </row>
    <row r="7" spans="1:5" s="68" customFormat="1" ht="19" x14ac:dyDescent="0.25">
      <c r="C7" s="83"/>
      <c r="D7" s="83"/>
      <c r="E7" s="83"/>
    </row>
    <row r="8" spans="1:5" s="72" customFormat="1" ht="19" x14ac:dyDescent="0.25">
      <c r="B8" s="72" t="s">
        <v>18</v>
      </c>
      <c r="C8" s="84"/>
      <c r="D8" s="84"/>
      <c r="E8" s="84"/>
    </row>
    <row r="9" spans="1:5" s="68" customFormat="1" ht="19" x14ac:dyDescent="0.25">
      <c r="B9" s="68" t="s">
        <v>82</v>
      </c>
      <c r="C9" s="83">
        <v>0</v>
      </c>
      <c r="D9" s="83">
        <v>1650</v>
      </c>
      <c r="E9" s="83">
        <v>1650</v>
      </c>
    </row>
    <row r="10" spans="1:5" s="68" customFormat="1" ht="19" x14ac:dyDescent="0.25">
      <c r="B10" s="68" t="s">
        <v>190</v>
      </c>
      <c r="C10" s="83">
        <v>0</v>
      </c>
      <c r="D10" s="83">
        <v>888.5</v>
      </c>
      <c r="E10" s="83">
        <v>888.5</v>
      </c>
    </row>
    <row r="11" spans="1:5" s="68" customFormat="1" ht="19" x14ac:dyDescent="0.25">
      <c r="B11" s="68" t="s">
        <v>110</v>
      </c>
      <c r="C11" s="83">
        <v>136.30000000000001</v>
      </c>
      <c r="D11" s="83">
        <v>0</v>
      </c>
      <c r="E11" s="83">
        <v>-136.30000000000001</v>
      </c>
    </row>
    <row r="12" spans="1:5" s="68" customFormat="1" ht="19" x14ac:dyDescent="0.25">
      <c r="B12" s="68" t="s">
        <v>192</v>
      </c>
      <c r="C12" s="83">
        <v>0</v>
      </c>
      <c r="D12" s="83">
        <v>600</v>
      </c>
      <c r="E12" s="83">
        <v>600</v>
      </c>
    </row>
    <row r="13" spans="1:5" s="68" customFormat="1" ht="19" x14ac:dyDescent="0.25">
      <c r="B13" s="68" t="s">
        <v>45</v>
      </c>
      <c r="C13" s="83">
        <v>16583</v>
      </c>
      <c r="D13" s="83">
        <v>13240</v>
      </c>
      <c r="E13" s="83">
        <v>-3343</v>
      </c>
    </row>
    <row r="14" spans="1:5" s="68" customFormat="1" ht="19" x14ac:dyDescent="0.25">
      <c r="B14" s="68" t="s">
        <v>477</v>
      </c>
      <c r="C14" s="83">
        <v>0</v>
      </c>
      <c r="D14" s="83">
        <v>2700</v>
      </c>
      <c r="E14" s="83">
        <v>2700</v>
      </c>
    </row>
    <row r="15" spans="1:5" s="68" customFormat="1" ht="19" x14ac:dyDescent="0.25">
      <c r="B15" s="68" t="s">
        <v>282</v>
      </c>
      <c r="C15" s="83">
        <v>3329.2</v>
      </c>
      <c r="D15" s="83">
        <v>0</v>
      </c>
      <c r="E15" s="83">
        <v>-3329.2</v>
      </c>
    </row>
    <row r="16" spans="1:5" s="68" customFormat="1" ht="19" x14ac:dyDescent="0.25">
      <c r="B16" s="68" t="s">
        <v>19</v>
      </c>
      <c r="C16" s="83">
        <v>89430.91</v>
      </c>
      <c r="D16" s="83">
        <v>142887.20000000001</v>
      </c>
      <c r="E16" s="83">
        <v>53456.29</v>
      </c>
    </row>
    <row r="17" spans="2:5" s="68" customFormat="1" ht="19" x14ac:dyDescent="0.25">
      <c r="B17" s="68" t="s">
        <v>63</v>
      </c>
      <c r="C17" s="83">
        <v>285</v>
      </c>
      <c r="D17" s="83">
        <v>265.5</v>
      </c>
      <c r="E17" s="83">
        <v>-19.5</v>
      </c>
    </row>
    <row r="18" spans="2:5" s="68" customFormat="1" ht="19" x14ac:dyDescent="0.25">
      <c r="B18" s="68" t="s">
        <v>194</v>
      </c>
      <c r="C18" s="83">
        <v>3380</v>
      </c>
      <c r="D18" s="83">
        <v>4240</v>
      </c>
      <c r="E18" s="83">
        <v>860</v>
      </c>
    </row>
    <row r="19" spans="2:5" s="68" customFormat="1" ht="19" x14ac:dyDescent="0.25">
      <c r="B19" s="68" t="s">
        <v>278</v>
      </c>
      <c r="C19" s="83">
        <v>0</v>
      </c>
      <c r="D19" s="83">
        <v>860</v>
      </c>
      <c r="E19" s="83">
        <v>860</v>
      </c>
    </row>
    <row r="20" spans="2:5" s="68" customFormat="1" ht="19" x14ac:dyDescent="0.25">
      <c r="B20" s="68" t="s">
        <v>77</v>
      </c>
      <c r="C20" s="83">
        <v>0</v>
      </c>
      <c r="D20" s="83">
        <v>850</v>
      </c>
      <c r="E20" s="83">
        <v>850</v>
      </c>
    </row>
    <row r="21" spans="2:5" s="68" customFormat="1" ht="19" x14ac:dyDescent="0.25">
      <c r="B21" s="68" t="s">
        <v>111</v>
      </c>
      <c r="C21" s="83">
        <v>1000</v>
      </c>
      <c r="D21" s="83">
        <v>0</v>
      </c>
      <c r="E21" s="83">
        <v>-1000</v>
      </c>
    </row>
    <row r="22" spans="2:5" s="68" customFormat="1" ht="19" x14ac:dyDescent="0.25">
      <c r="B22" s="68" t="s">
        <v>101</v>
      </c>
      <c r="C22" s="83">
        <v>0</v>
      </c>
      <c r="D22" s="83">
        <v>1142</v>
      </c>
      <c r="E22" s="83">
        <v>1142</v>
      </c>
    </row>
    <row r="23" spans="2:5" s="72" customFormat="1" ht="19" x14ac:dyDescent="0.25">
      <c r="B23" s="68" t="s">
        <v>283</v>
      </c>
      <c r="C23" s="83">
        <v>117.91</v>
      </c>
      <c r="D23" s="83">
        <v>0</v>
      </c>
      <c r="E23" s="83">
        <v>-117.91</v>
      </c>
    </row>
    <row r="24" spans="2:5" s="68" customFormat="1" ht="19" x14ac:dyDescent="0.25">
      <c r="B24" s="68" t="s">
        <v>57</v>
      </c>
      <c r="C24" s="83">
        <v>2340.89</v>
      </c>
      <c r="D24" s="83">
        <v>1733.05</v>
      </c>
      <c r="E24" s="83">
        <v>-607.84</v>
      </c>
    </row>
    <row r="25" spans="2:5" s="72" customFormat="1" ht="19" x14ac:dyDescent="0.25">
      <c r="B25" s="68" t="s">
        <v>40</v>
      </c>
      <c r="C25" s="83">
        <v>0</v>
      </c>
      <c r="D25" s="83">
        <v>660</v>
      </c>
      <c r="E25" s="83">
        <v>660</v>
      </c>
    </row>
    <row r="26" spans="2:5" s="72" customFormat="1" ht="19" x14ac:dyDescent="0.25">
      <c r="B26" s="72" t="s">
        <v>20</v>
      </c>
      <c r="C26" s="84">
        <v>116603.21</v>
      </c>
      <c r="D26" s="84">
        <v>171716.25</v>
      </c>
      <c r="E26" s="84">
        <v>55113.04</v>
      </c>
    </row>
    <row r="27" spans="2:5" s="72" customFormat="1" ht="19" x14ac:dyDescent="0.25">
      <c r="C27" s="84"/>
      <c r="D27" s="84"/>
      <c r="E27" s="84"/>
    </row>
    <row r="28" spans="2:5" s="72" customFormat="1" ht="19" x14ac:dyDescent="0.25">
      <c r="B28" s="72" t="s">
        <v>21</v>
      </c>
      <c r="C28" s="84"/>
      <c r="D28" s="84"/>
      <c r="E28" s="84"/>
    </row>
    <row r="29" spans="2:5" s="68" customFormat="1" ht="19" x14ac:dyDescent="0.25">
      <c r="B29" s="68" t="s">
        <v>102</v>
      </c>
      <c r="C29" s="83">
        <v>0</v>
      </c>
      <c r="D29" s="83">
        <v>40.26</v>
      </c>
      <c r="E29" s="83">
        <v>-40.26</v>
      </c>
    </row>
    <row r="30" spans="2:5" s="68" customFormat="1" ht="19" x14ac:dyDescent="0.25">
      <c r="B30" s="68" t="s">
        <v>92</v>
      </c>
      <c r="C30" s="83">
        <v>0</v>
      </c>
      <c r="D30" s="83">
        <v>1120.6400000000001</v>
      </c>
      <c r="E30" s="83">
        <v>-1120.6400000000001</v>
      </c>
    </row>
    <row r="31" spans="2:5" s="68" customFormat="1" ht="19" x14ac:dyDescent="0.25">
      <c r="B31" s="68" t="s">
        <v>112</v>
      </c>
      <c r="C31" s="83">
        <v>120</v>
      </c>
      <c r="D31" s="83">
        <v>0</v>
      </c>
      <c r="E31" s="83">
        <v>120</v>
      </c>
    </row>
    <row r="32" spans="2:5" s="68" customFormat="1" ht="19" x14ac:dyDescent="0.25">
      <c r="B32" s="68" t="s">
        <v>47</v>
      </c>
      <c r="C32" s="83">
        <v>2712</v>
      </c>
      <c r="D32" s="83">
        <v>0</v>
      </c>
      <c r="E32" s="83">
        <v>2712</v>
      </c>
    </row>
    <row r="33" spans="2:5" s="68" customFormat="1" ht="19" x14ac:dyDescent="0.25">
      <c r="B33" s="68" t="s">
        <v>103</v>
      </c>
      <c r="C33" s="83">
        <v>1534.54</v>
      </c>
      <c r="D33" s="83">
        <v>1060.56</v>
      </c>
      <c r="E33" s="83">
        <v>473.98</v>
      </c>
    </row>
    <row r="34" spans="2:5" s="68" customFormat="1" ht="19" x14ac:dyDescent="0.25">
      <c r="B34" s="68" t="s">
        <v>104</v>
      </c>
      <c r="C34" s="83">
        <v>2625</v>
      </c>
      <c r="D34" s="83">
        <v>3539.8</v>
      </c>
      <c r="E34" s="83">
        <v>-914.8</v>
      </c>
    </row>
    <row r="35" spans="2:5" s="68" customFormat="1" ht="19" x14ac:dyDescent="0.25">
      <c r="B35" s="68" t="s">
        <v>191</v>
      </c>
      <c r="C35" s="83">
        <v>0</v>
      </c>
      <c r="D35" s="83">
        <v>3814</v>
      </c>
      <c r="E35" s="83">
        <v>-3814</v>
      </c>
    </row>
    <row r="36" spans="2:5" s="68" customFormat="1" ht="19" x14ac:dyDescent="0.25">
      <c r="B36" s="68" t="s">
        <v>105</v>
      </c>
      <c r="C36" s="83">
        <v>1940</v>
      </c>
      <c r="D36" s="83">
        <v>2280</v>
      </c>
      <c r="E36" s="83">
        <v>-340</v>
      </c>
    </row>
    <row r="37" spans="2:5" s="68" customFormat="1" ht="19" x14ac:dyDescent="0.25">
      <c r="B37" s="68" t="s">
        <v>203</v>
      </c>
      <c r="C37" s="83">
        <v>4640</v>
      </c>
      <c r="D37" s="83">
        <v>195.61</v>
      </c>
      <c r="E37" s="83">
        <v>4444.3900000000003</v>
      </c>
    </row>
    <row r="38" spans="2:5" s="68" customFormat="1" ht="19" x14ac:dyDescent="0.25">
      <c r="B38" s="68" t="s">
        <v>93</v>
      </c>
      <c r="C38" s="83">
        <v>0</v>
      </c>
      <c r="D38" s="83">
        <v>723.2</v>
      </c>
      <c r="E38" s="83">
        <v>-723.2</v>
      </c>
    </row>
    <row r="39" spans="2:5" s="68" customFormat="1" ht="19" x14ac:dyDescent="0.25">
      <c r="B39" s="68" t="s">
        <v>94</v>
      </c>
      <c r="C39" s="83">
        <v>0</v>
      </c>
      <c r="D39" s="83">
        <v>132.34</v>
      </c>
      <c r="E39" s="83">
        <v>-132.34</v>
      </c>
    </row>
    <row r="40" spans="2:5" s="68" customFormat="1" ht="19" x14ac:dyDescent="0.25">
      <c r="B40" s="68" t="s">
        <v>106</v>
      </c>
      <c r="C40" s="83">
        <v>0</v>
      </c>
      <c r="D40" s="83">
        <v>960.29</v>
      </c>
      <c r="E40" s="83">
        <v>-960.29</v>
      </c>
    </row>
    <row r="41" spans="2:5" s="68" customFormat="1" ht="19" x14ac:dyDescent="0.25">
      <c r="B41" s="68" t="s">
        <v>29</v>
      </c>
      <c r="C41" s="83">
        <v>557</v>
      </c>
      <c r="D41" s="83">
        <v>2811.92</v>
      </c>
      <c r="E41" s="83">
        <v>-2254.92</v>
      </c>
    </row>
    <row r="42" spans="2:5" s="68" customFormat="1" ht="19" x14ac:dyDescent="0.25">
      <c r="B42" s="68" t="s">
        <v>113</v>
      </c>
      <c r="C42" s="83">
        <v>500</v>
      </c>
      <c r="D42" s="83">
        <v>0</v>
      </c>
      <c r="E42" s="83">
        <v>500</v>
      </c>
    </row>
    <row r="43" spans="2:5" s="68" customFormat="1" ht="19" x14ac:dyDescent="0.25">
      <c r="B43" s="68" t="s">
        <v>22</v>
      </c>
      <c r="C43" s="83">
        <v>123.6</v>
      </c>
      <c r="D43" s="83">
        <v>157.16999999999999</v>
      </c>
      <c r="E43" s="83">
        <v>-33.57</v>
      </c>
    </row>
    <row r="44" spans="2:5" s="68" customFormat="1" ht="19" x14ac:dyDescent="0.25">
      <c r="B44" s="68" t="s">
        <v>42</v>
      </c>
      <c r="C44" s="83">
        <v>0</v>
      </c>
      <c r="D44" s="83">
        <v>6</v>
      </c>
      <c r="E44" s="83">
        <v>-6</v>
      </c>
    </row>
    <row r="45" spans="2:5" s="68" customFormat="1" ht="19" x14ac:dyDescent="0.25">
      <c r="B45" s="68" t="s">
        <v>49</v>
      </c>
      <c r="C45" s="83">
        <v>100</v>
      </c>
      <c r="D45" s="83">
        <v>200</v>
      </c>
      <c r="E45" s="83">
        <v>-100</v>
      </c>
    </row>
    <row r="46" spans="2:5" s="68" customFormat="1" ht="19" x14ac:dyDescent="0.25">
      <c r="B46" s="68" t="s">
        <v>284</v>
      </c>
      <c r="C46" s="83">
        <v>265.43</v>
      </c>
      <c r="D46" s="83">
        <v>0</v>
      </c>
      <c r="E46" s="83">
        <v>265.43</v>
      </c>
    </row>
    <row r="47" spans="2:5" s="68" customFormat="1" ht="19" x14ac:dyDescent="0.25">
      <c r="B47" s="68" t="s">
        <v>38</v>
      </c>
      <c r="C47" s="83">
        <v>400</v>
      </c>
      <c r="D47" s="83">
        <v>0</v>
      </c>
      <c r="E47" s="83">
        <v>400</v>
      </c>
    </row>
    <row r="48" spans="2:5" s="68" customFormat="1" ht="19" x14ac:dyDescent="0.25">
      <c r="B48" s="68" t="s">
        <v>41</v>
      </c>
      <c r="C48" s="83">
        <v>339.82</v>
      </c>
      <c r="D48" s="83">
        <v>340.42</v>
      </c>
      <c r="E48" s="83">
        <v>-0.6</v>
      </c>
    </row>
    <row r="49" spans="2:5" s="68" customFormat="1" ht="19" x14ac:dyDescent="0.25">
      <c r="B49" s="68" t="s">
        <v>61</v>
      </c>
      <c r="C49" s="83">
        <v>768.11</v>
      </c>
      <c r="D49" s="83">
        <v>0</v>
      </c>
      <c r="E49" s="83">
        <v>768.11</v>
      </c>
    </row>
    <row r="50" spans="2:5" s="68" customFormat="1" ht="19" x14ac:dyDescent="0.25">
      <c r="B50" s="68" t="s">
        <v>195</v>
      </c>
      <c r="C50" s="83">
        <v>991</v>
      </c>
      <c r="D50" s="83">
        <v>351</v>
      </c>
      <c r="E50" s="83">
        <v>640</v>
      </c>
    </row>
    <row r="51" spans="2:5" s="68" customFormat="1" ht="19" x14ac:dyDescent="0.25">
      <c r="B51" s="68" t="s">
        <v>48</v>
      </c>
      <c r="C51" s="83">
        <v>793.41</v>
      </c>
      <c r="D51" s="83">
        <v>1175.68</v>
      </c>
      <c r="E51" s="83">
        <v>-382.27</v>
      </c>
    </row>
    <row r="52" spans="2:5" s="68" customFormat="1" ht="19" x14ac:dyDescent="0.25">
      <c r="B52" s="68" t="s">
        <v>64</v>
      </c>
      <c r="C52" s="83">
        <v>0</v>
      </c>
      <c r="D52" s="83">
        <v>2693.94</v>
      </c>
      <c r="E52" s="83">
        <v>-2693.94</v>
      </c>
    </row>
    <row r="53" spans="2:5" s="68" customFormat="1" ht="19" x14ac:dyDescent="0.25">
      <c r="B53" s="68" t="s">
        <v>69</v>
      </c>
      <c r="C53" s="83">
        <v>0</v>
      </c>
      <c r="D53" s="83">
        <v>62</v>
      </c>
      <c r="E53" s="83">
        <v>-62</v>
      </c>
    </row>
    <row r="54" spans="2:5" s="68" customFormat="1" ht="19" x14ac:dyDescent="0.25">
      <c r="B54" s="68" t="s">
        <v>23</v>
      </c>
      <c r="C54" s="83">
        <v>92889.96</v>
      </c>
      <c r="D54" s="83">
        <v>85194.08</v>
      </c>
      <c r="E54" s="83">
        <v>7695.88</v>
      </c>
    </row>
    <row r="55" spans="2:5" s="68" customFormat="1" ht="19" x14ac:dyDescent="0.25">
      <c r="B55" s="68" t="s">
        <v>24</v>
      </c>
      <c r="C55" s="83">
        <v>10204.99</v>
      </c>
      <c r="D55" s="83">
        <v>15051.43</v>
      </c>
      <c r="E55" s="83">
        <v>-4846.4399999999996</v>
      </c>
    </row>
    <row r="56" spans="2:5" s="68" customFormat="1" ht="19" x14ac:dyDescent="0.25">
      <c r="B56" s="68" t="s">
        <v>107</v>
      </c>
      <c r="C56" s="83">
        <v>0</v>
      </c>
      <c r="D56" s="83">
        <v>110</v>
      </c>
      <c r="E56" s="83">
        <v>-110</v>
      </c>
    </row>
    <row r="57" spans="2:5" s="68" customFormat="1" ht="19" x14ac:dyDescent="0.25">
      <c r="B57" s="68" t="s">
        <v>108</v>
      </c>
      <c r="C57" s="83">
        <v>417.5</v>
      </c>
      <c r="D57" s="83">
        <v>507.3</v>
      </c>
      <c r="E57" s="83">
        <v>-89.8</v>
      </c>
    </row>
    <row r="58" spans="2:5" s="68" customFormat="1" ht="19" x14ac:dyDescent="0.25">
      <c r="B58" s="68" t="s">
        <v>95</v>
      </c>
      <c r="C58" s="83">
        <v>0</v>
      </c>
      <c r="D58" s="83">
        <v>2413.31</v>
      </c>
      <c r="E58" s="83">
        <v>-2413.31</v>
      </c>
    </row>
    <row r="59" spans="2:5" s="68" customFormat="1" ht="19" x14ac:dyDescent="0.25">
      <c r="B59" s="68" t="s">
        <v>109</v>
      </c>
      <c r="C59" s="83">
        <v>0</v>
      </c>
      <c r="D59" s="83">
        <v>95</v>
      </c>
      <c r="E59" s="83">
        <v>-95</v>
      </c>
    </row>
    <row r="60" spans="2:5" s="72" customFormat="1" ht="19" x14ac:dyDescent="0.25">
      <c r="B60" s="68" t="s">
        <v>50</v>
      </c>
      <c r="C60" s="83">
        <v>6001.41</v>
      </c>
      <c r="D60" s="83">
        <v>363.33</v>
      </c>
      <c r="E60" s="83">
        <v>5638.08</v>
      </c>
    </row>
    <row r="61" spans="2:5" s="72" customFormat="1" ht="19" x14ac:dyDescent="0.25">
      <c r="B61" s="68" t="s">
        <v>44</v>
      </c>
      <c r="C61" s="83">
        <v>4694.12</v>
      </c>
      <c r="D61" s="83">
        <v>6943.33</v>
      </c>
      <c r="E61" s="83">
        <v>-2249.21</v>
      </c>
    </row>
    <row r="62" spans="2:5" s="72" customFormat="1" ht="19" x14ac:dyDescent="0.25">
      <c r="B62" s="68" t="s">
        <v>478</v>
      </c>
      <c r="C62" s="83">
        <v>0</v>
      </c>
      <c r="D62" s="83">
        <v>642</v>
      </c>
      <c r="E62" s="83">
        <v>-642</v>
      </c>
    </row>
    <row r="63" spans="2:5" s="72" customFormat="1" ht="19" x14ac:dyDescent="0.25">
      <c r="B63" s="68" t="s">
        <v>53</v>
      </c>
      <c r="C63" s="83">
        <v>150</v>
      </c>
      <c r="D63" s="83">
        <v>0</v>
      </c>
      <c r="E63" s="83">
        <v>150</v>
      </c>
    </row>
    <row r="64" spans="2:5" s="68" customFormat="1" ht="19" x14ac:dyDescent="0.25">
      <c r="B64" s="68" t="s">
        <v>285</v>
      </c>
      <c r="C64" s="83">
        <v>3329.2</v>
      </c>
      <c r="D64" s="83">
        <v>0</v>
      </c>
      <c r="E64" s="83">
        <v>3329.2</v>
      </c>
    </row>
    <row r="65" spans="2:5" s="68" customFormat="1" ht="19" x14ac:dyDescent="0.25">
      <c r="B65" s="68" t="s">
        <v>76</v>
      </c>
      <c r="C65" s="83">
        <v>0</v>
      </c>
      <c r="D65" s="83">
        <v>780</v>
      </c>
      <c r="E65" s="83">
        <v>-780</v>
      </c>
    </row>
    <row r="66" spans="2:5" s="72" customFormat="1" ht="19" x14ac:dyDescent="0.25">
      <c r="B66" s="72" t="s">
        <v>25</v>
      </c>
      <c r="C66" s="84">
        <v>136097.09</v>
      </c>
      <c r="D66" s="84">
        <v>133764.60999999999</v>
      </c>
      <c r="E66" s="84">
        <v>2332.48</v>
      </c>
    </row>
    <row r="67" spans="2:5" s="72" customFormat="1" ht="19" x14ac:dyDescent="0.25">
      <c r="C67" s="84"/>
      <c r="D67" s="84"/>
      <c r="E67" s="84"/>
    </row>
    <row r="68" spans="2:5" s="72" customFormat="1" ht="19" x14ac:dyDescent="0.25">
      <c r="B68" s="72" t="s">
        <v>17</v>
      </c>
      <c r="C68" s="84">
        <v>-19493.88</v>
      </c>
      <c r="D68" s="84">
        <v>37951.64</v>
      </c>
      <c r="E68" s="84">
        <v>57445.52</v>
      </c>
    </row>
    <row r="69" spans="2:5" s="68" customFormat="1" ht="19" x14ac:dyDescent="0.25">
      <c r="C69" s="83"/>
      <c r="D69" s="83"/>
      <c r="E69" s="83"/>
    </row>
    <row r="70" spans="2:5" s="68" customFormat="1" ht="19" x14ac:dyDescent="0.25">
      <c r="C70" s="83"/>
      <c r="D70" s="83"/>
      <c r="E70" s="83"/>
    </row>
    <row r="71" spans="2:5" s="68" customFormat="1" ht="19" x14ac:dyDescent="0.25">
      <c r="C71" s="83"/>
      <c r="D71" s="83"/>
      <c r="E71" s="83"/>
    </row>
    <row r="72" spans="2:5" s="68" customFormat="1" ht="19" x14ac:dyDescent="0.25">
      <c r="C72" s="83"/>
      <c r="D72" s="83"/>
      <c r="E72" s="83"/>
    </row>
    <row r="73" spans="2:5" s="68" customFormat="1" ht="19" x14ac:dyDescent="0.25">
      <c r="C73" s="83"/>
      <c r="D73" s="83"/>
      <c r="E73" s="83"/>
    </row>
    <row r="74" spans="2:5" s="68" customFormat="1" ht="19" x14ac:dyDescent="0.25">
      <c r="C74" s="83"/>
      <c r="D74" s="83"/>
      <c r="E74" s="83"/>
    </row>
    <row r="75" spans="2:5" s="68" customFormat="1" ht="19" x14ac:dyDescent="0.25">
      <c r="C75" s="83"/>
      <c r="D75" s="83"/>
      <c r="E75" s="83"/>
    </row>
    <row r="76" spans="2:5" s="68" customFormat="1" ht="19" x14ac:dyDescent="0.25">
      <c r="C76" s="83"/>
      <c r="D76" s="83"/>
      <c r="E76" s="83"/>
    </row>
    <row r="77" spans="2:5" s="68" customFormat="1" ht="19" x14ac:dyDescent="0.25">
      <c r="C77" s="83"/>
      <c r="D77" s="83"/>
      <c r="E77" s="83"/>
    </row>
    <row r="78" spans="2:5" s="68" customFormat="1" ht="19" x14ac:dyDescent="0.25">
      <c r="C78" s="83"/>
      <c r="D78" s="83"/>
      <c r="E78" s="83"/>
    </row>
    <row r="79" spans="2:5" s="68" customFormat="1" ht="19" x14ac:dyDescent="0.25">
      <c r="C79" s="83"/>
      <c r="D79" s="83"/>
      <c r="E79" s="83"/>
    </row>
  </sheetData>
  <pageMargins left="0.75" right="0.75" top="0.75" bottom="0.5" header="0.5" footer="0.75"/>
  <pageSetup scale="7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0FB18E-4D81-4033-8F26-61CBF72BF48B}">
  <sheetPr>
    <tabColor rgb="FF00B050"/>
  </sheetPr>
  <dimension ref="A1:H79"/>
  <sheetViews>
    <sheetView tabSelected="1" zoomScaleNormal="100" workbookViewId="0">
      <selection activeCell="C4" sqref="C4"/>
    </sheetView>
  </sheetViews>
  <sheetFormatPr baseColWidth="10" defaultColWidth="8.83203125" defaultRowHeight="15" x14ac:dyDescent="0.2"/>
  <cols>
    <col min="1" max="1" width="4.1640625" style="23" customWidth="1"/>
    <col min="2" max="2" width="21" style="23" bestFit="1" customWidth="1"/>
    <col min="3" max="3" width="27.1640625" style="23" customWidth="1"/>
    <col min="4" max="4" width="5.1640625" style="23" bestFit="1" customWidth="1"/>
    <col min="5" max="5" width="21.6640625" style="23" customWidth="1"/>
    <col min="6" max="6" width="17.33203125" style="23" customWidth="1"/>
    <col min="7" max="7" width="28.83203125" style="23" bestFit="1" customWidth="1"/>
    <col min="8" max="8" width="13" style="27" bestFit="1" customWidth="1"/>
    <col min="9" max="16384" width="8.83203125" style="23"/>
  </cols>
  <sheetData>
    <row r="1" spans="1:8" x14ac:dyDescent="0.2">
      <c r="A1" s="25" t="s">
        <v>182</v>
      </c>
    </row>
    <row r="2" spans="1:8" x14ac:dyDescent="0.2">
      <c r="A2" s="25" t="s">
        <v>277</v>
      </c>
    </row>
    <row r="3" spans="1:8" s="24" customFormat="1" ht="16" x14ac:dyDescent="0.2">
      <c r="B3" s="24" t="s">
        <v>183</v>
      </c>
      <c r="C3" s="24" t="s">
        <v>184</v>
      </c>
      <c r="D3" s="24" t="s">
        <v>185</v>
      </c>
      <c r="E3" s="24" t="s">
        <v>186</v>
      </c>
      <c r="F3" s="24" t="s">
        <v>187</v>
      </c>
      <c r="G3" s="24" t="s">
        <v>188</v>
      </c>
      <c r="H3" s="28" t="s">
        <v>189</v>
      </c>
    </row>
    <row r="5" spans="1:8" s="25" customFormat="1" x14ac:dyDescent="0.2">
      <c r="A5" s="23"/>
      <c r="B5" s="25" t="s">
        <v>199</v>
      </c>
      <c r="C5" s="23"/>
      <c r="D5" s="23"/>
      <c r="E5" s="23"/>
      <c r="F5" s="23"/>
      <c r="G5" s="23"/>
      <c r="H5" s="29">
        <v>169207.01</v>
      </c>
    </row>
    <row r="6" spans="1:8" s="68" customFormat="1" ht="19" x14ac:dyDescent="0.25">
      <c r="B6" s="69">
        <v>45630</v>
      </c>
      <c r="C6" s="68" t="s">
        <v>78</v>
      </c>
      <c r="D6" s="68" t="s">
        <v>43</v>
      </c>
      <c r="E6" s="68" t="s">
        <v>65</v>
      </c>
      <c r="G6" s="68" t="s">
        <v>82</v>
      </c>
      <c r="H6" s="70">
        <v>90</v>
      </c>
    </row>
    <row r="7" spans="1:8" s="68" customFormat="1" ht="19" x14ac:dyDescent="0.25">
      <c r="B7" s="69">
        <v>45630</v>
      </c>
      <c r="C7" s="68" t="s">
        <v>78</v>
      </c>
      <c r="D7" s="68" t="s">
        <v>43</v>
      </c>
      <c r="E7" s="68" t="s">
        <v>65</v>
      </c>
      <c r="G7" s="68" t="s">
        <v>82</v>
      </c>
      <c r="H7" s="70">
        <v>2340</v>
      </c>
    </row>
    <row r="8" spans="1:8" s="68" customFormat="1" ht="19" x14ac:dyDescent="0.25">
      <c r="B8" s="69">
        <v>45631</v>
      </c>
      <c r="C8" s="68" t="s">
        <v>78</v>
      </c>
      <c r="D8" s="68" t="s">
        <v>43</v>
      </c>
      <c r="E8" s="68" t="s">
        <v>65</v>
      </c>
      <c r="G8" s="68" t="s">
        <v>82</v>
      </c>
      <c r="H8" s="70">
        <v>180</v>
      </c>
    </row>
    <row r="9" spans="1:8" s="68" customFormat="1" ht="19" x14ac:dyDescent="0.25">
      <c r="B9" s="69">
        <v>45632</v>
      </c>
      <c r="C9" s="68" t="s">
        <v>78</v>
      </c>
      <c r="D9" s="68" t="s">
        <v>43</v>
      </c>
      <c r="E9" s="68" t="s">
        <v>65</v>
      </c>
      <c r="G9" s="68" t="s">
        <v>82</v>
      </c>
      <c r="H9" s="70">
        <v>360</v>
      </c>
    </row>
    <row r="10" spans="1:8" s="68" customFormat="1" ht="19" x14ac:dyDescent="0.25">
      <c r="B10" s="69">
        <v>45635</v>
      </c>
      <c r="C10" s="68" t="s">
        <v>78</v>
      </c>
      <c r="D10" s="68" t="s">
        <v>43</v>
      </c>
      <c r="E10" s="68" t="s">
        <v>65</v>
      </c>
      <c r="G10" s="68" t="s">
        <v>82</v>
      </c>
      <c r="H10" s="70">
        <v>180</v>
      </c>
    </row>
    <row r="11" spans="1:8" s="68" customFormat="1" ht="19" x14ac:dyDescent="0.25">
      <c r="B11" s="69">
        <v>45637</v>
      </c>
      <c r="C11" s="68" t="s">
        <v>78</v>
      </c>
      <c r="D11" s="68" t="s">
        <v>43</v>
      </c>
      <c r="E11" s="68" t="s">
        <v>65</v>
      </c>
      <c r="G11" s="68" t="s">
        <v>82</v>
      </c>
      <c r="H11" s="70">
        <v>180</v>
      </c>
    </row>
    <row r="12" spans="1:8" s="68" customFormat="1" ht="19" x14ac:dyDescent="0.25">
      <c r="B12" s="69">
        <v>45638</v>
      </c>
      <c r="C12" s="68" t="s">
        <v>78</v>
      </c>
      <c r="D12" s="68" t="s">
        <v>43</v>
      </c>
      <c r="E12" s="68" t="s">
        <v>65</v>
      </c>
      <c r="G12" s="68" t="s">
        <v>82</v>
      </c>
      <c r="H12" s="70">
        <v>90</v>
      </c>
    </row>
    <row r="13" spans="1:8" s="68" customFormat="1" ht="19" x14ac:dyDescent="0.25">
      <c r="B13" s="69">
        <v>45639</v>
      </c>
      <c r="C13" s="68" t="s">
        <v>78</v>
      </c>
      <c r="D13" s="68" t="s">
        <v>43</v>
      </c>
      <c r="E13" s="68" t="s">
        <v>65</v>
      </c>
      <c r="G13" s="68" t="s">
        <v>82</v>
      </c>
      <c r="H13" s="70">
        <v>90</v>
      </c>
    </row>
    <row r="14" spans="1:8" s="68" customFormat="1" ht="19" x14ac:dyDescent="0.25">
      <c r="B14" s="69">
        <v>45646</v>
      </c>
      <c r="C14" s="68" t="s">
        <v>78</v>
      </c>
      <c r="D14" s="68" t="s">
        <v>43</v>
      </c>
      <c r="E14" s="68" t="s">
        <v>65</v>
      </c>
      <c r="G14" s="68" t="s">
        <v>82</v>
      </c>
      <c r="H14" s="70">
        <v>180</v>
      </c>
    </row>
    <row r="15" spans="1:8" s="68" customFormat="1" ht="19" x14ac:dyDescent="0.25">
      <c r="B15" s="69">
        <v>45649</v>
      </c>
      <c r="C15" s="68" t="s">
        <v>78</v>
      </c>
      <c r="D15" s="68" t="s">
        <v>43</v>
      </c>
      <c r="E15" s="68" t="s">
        <v>65</v>
      </c>
      <c r="G15" s="68" t="s">
        <v>82</v>
      </c>
      <c r="H15" s="70">
        <v>180</v>
      </c>
    </row>
    <row r="16" spans="1:8" s="68" customFormat="1" ht="19" x14ac:dyDescent="0.25">
      <c r="B16" s="69">
        <v>45656</v>
      </c>
      <c r="C16" s="68" t="s">
        <v>78</v>
      </c>
      <c r="D16" s="68" t="s">
        <v>43</v>
      </c>
      <c r="E16" s="68" t="s">
        <v>65</v>
      </c>
      <c r="G16" s="68" t="s">
        <v>82</v>
      </c>
      <c r="H16" s="70">
        <v>90</v>
      </c>
    </row>
    <row r="17" spans="2:8" s="68" customFormat="1" ht="19" x14ac:dyDescent="0.25">
      <c r="B17" s="69">
        <v>45657</v>
      </c>
      <c r="C17" s="68" t="s">
        <v>78</v>
      </c>
      <c r="E17" s="68" t="s">
        <v>289</v>
      </c>
      <c r="F17" s="68" t="s">
        <v>290</v>
      </c>
      <c r="G17" s="68" t="s">
        <v>190</v>
      </c>
      <c r="H17" s="70">
        <v>642</v>
      </c>
    </row>
    <row r="18" spans="2:8" s="68" customFormat="1" ht="19" x14ac:dyDescent="0.25">
      <c r="B18" s="69">
        <v>45657</v>
      </c>
      <c r="C18" s="68" t="s">
        <v>78</v>
      </c>
      <c r="D18" s="71"/>
      <c r="E18" s="68" t="s">
        <v>65</v>
      </c>
      <c r="F18" s="68" t="s">
        <v>481</v>
      </c>
      <c r="G18" s="68" t="s">
        <v>82</v>
      </c>
      <c r="H18" s="70">
        <v>-2700</v>
      </c>
    </row>
    <row r="19" spans="2:8" s="68" customFormat="1" ht="19" x14ac:dyDescent="0.25">
      <c r="B19" s="69">
        <v>45643</v>
      </c>
      <c r="C19" s="68" t="s">
        <v>1</v>
      </c>
      <c r="D19" s="71" t="s">
        <v>291</v>
      </c>
      <c r="E19" s="68" t="s">
        <v>292</v>
      </c>
      <c r="G19" s="68" t="s">
        <v>203</v>
      </c>
      <c r="H19" s="70">
        <v>-195.61</v>
      </c>
    </row>
    <row r="20" spans="2:8" s="68" customFormat="1" ht="19" x14ac:dyDescent="0.25">
      <c r="B20" s="69">
        <v>45643</v>
      </c>
      <c r="C20" s="68" t="s">
        <v>1</v>
      </c>
      <c r="D20" s="68" t="s">
        <v>293</v>
      </c>
      <c r="E20" s="68" t="s">
        <v>294</v>
      </c>
      <c r="G20" s="68" t="s">
        <v>191</v>
      </c>
      <c r="H20" s="70">
        <v>-1210</v>
      </c>
    </row>
    <row r="21" spans="2:8" s="68" customFormat="1" ht="19" x14ac:dyDescent="0.25">
      <c r="B21" s="69">
        <v>45657</v>
      </c>
      <c r="C21" s="68" t="s">
        <v>79</v>
      </c>
      <c r="E21" s="68" t="s">
        <v>65</v>
      </c>
      <c r="F21" s="68" t="s">
        <v>482</v>
      </c>
      <c r="G21" s="68" t="s">
        <v>477</v>
      </c>
      <c r="H21" s="70">
        <v>2700</v>
      </c>
    </row>
    <row r="22" spans="2:8" s="68" customFormat="1" ht="19" x14ac:dyDescent="0.25">
      <c r="B22" s="69">
        <v>45630</v>
      </c>
      <c r="C22" s="68" t="s">
        <v>3</v>
      </c>
      <c r="D22" s="68" t="s">
        <v>43</v>
      </c>
      <c r="E22" s="68" t="s">
        <v>295</v>
      </c>
      <c r="G22" s="68" t="s">
        <v>194</v>
      </c>
      <c r="H22" s="70">
        <v>160</v>
      </c>
    </row>
    <row r="23" spans="2:8" s="68" customFormat="1" ht="19" x14ac:dyDescent="0.25">
      <c r="B23" s="69">
        <v>45632</v>
      </c>
      <c r="C23" s="68" t="s">
        <v>3</v>
      </c>
      <c r="D23" s="68" t="s">
        <v>43</v>
      </c>
      <c r="E23" s="68" t="s">
        <v>193</v>
      </c>
      <c r="G23" s="68" t="s">
        <v>194</v>
      </c>
      <c r="H23" s="70">
        <v>160</v>
      </c>
    </row>
    <row r="24" spans="2:8" s="68" customFormat="1" ht="19" x14ac:dyDescent="0.25">
      <c r="B24" s="69">
        <v>45637</v>
      </c>
      <c r="C24" s="68" t="s">
        <v>3</v>
      </c>
      <c r="D24" s="68" t="s">
        <v>43</v>
      </c>
      <c r="E24" s="68" t="s">
        <v>295</v>
      </c>
      <c r="G24" s="68" t="s">
        <v>194</v>
      </c>
      <c r="H24" s="70">
        <v>320</v>
      </c>
    </row>
    <row r="25" spans="2:8" s="68" customFormat="1" ht="19" x14ac:dyDescent="0.25">
      <c r="B25" s="69">
        <v>45642</v>
      </c>
      <c r="C25" s="68" t="s">
        <v>3</v>
      </c>
      <c r="D25" s="68" t="s">
        <v>43</v>
      </c>
      <c r="E25" s="68" t="s">
        <v>193</v>
      </c>
      <c r="G25" s="68" t="s">
        <v>194</v>
      </c>
      <c r="H25" s="70">
        <v>80</v>
      </c>
    </row>
    <row r="26" spans="2:8" s="68" customFormat="1" ht="19" x14ac:dyDescent="0.25">
      <c r="B26" s="69">
        <v>45643</v>
      </c>
      <c r="C26" s="68" t="s">
        <v>3</v>
      </c>
      <c r="D26" s="68" t="s">
        <v>43</v>
      </c>
      <c r="E26" s="68" t="s">
        <v>193</v>
      </c>
      <c r="G26" s="68" t="s">
        <v>194</v>
      </c>
      <c r="H26" s="70">
        <v>80</v>
      </c>
    </row>
    <row r="27" spans="2:8" s="68" customFormat="1" ht="19" x14ac:dyDescent="0.25">
      <c r="B27" s="69">
        <v>45644</v>
      </c>
      <c r="C27" s="68" t="s">
        <v>3</v>
      </c>
      <c r="D27" s="68" t="s">
        <v>43</v>
      </c>
      <c r="E27" s="68" t="s">
        <v>193</v>
      </c>
      <c r="G27" s="68" t="s">
        <v>194</v>
      </c>
      <c r="H27" s="70">
        <v>160</v>
      </c>
    </row>
    <row r="28" spans="2:8" s="68" customFormat="1" ht="19" x14ac:dyDescent="0.25">
      <c r="B28" s="69">
        <v>45645</v>
      </c>
      <c r="C28" s="68" t="s">
        <v>3</v>
      </c>
      <c r="D28" s="68" t="s">
        <v>43</v>
      </c>
      <c r="E28" s="68" t="s">
        <v>193</v>
      </c>
      <c r="G28" s="68" t="s">
        <v>194</v>
      </c>
      <c r="H28" s="70">
        <v>80</v>
      </c>
    </row>
    <row r="29" spans="2:8" s="68" customFormat="1" ht="19" x14ac:dyDescent="0.25">
      <c r="B29" s="69">
        <v>45650</v>
      </c>
      <c r="C29" s="68" t="s">
        <v>3</v>
      </c>
      <c r="D29" s="68" t="s">
        <v>43</v>
      </c>
      <c r="E29" s="68" t="s">
        <v>193</v>
      </c>
      <c r="G29" s="68" t="s">
        <v>194</v>
      </c>
      <c r="H29" s="70">
        <v>80</v>
      </c>
    </row>
    <row r="30" spans="2:8" s="68" customFormat="1" ht="19" x14ac:dyDescent="0.25">
      <c r="B30" s="69">
        <v>45652</v>
      </c>
      <c r="C30" s="68" t="s">
        <v>3</v>
      </c>
      <c r="D30" s="68" t="s">
        <v>43</v>
      </c>
      <c r="E30" s="68" t="s">
        <v>193</v>
      </c>
      <c r="G30" s="68" t="s">
        <v>194</v>
      </c>
      <c r="H30" s="70">
        <v>80</v>
      </c>
    </row>
    <row r="31" spans="2:8" s="68" customFormat="1" ht="19" x14ac:dyDescent="0.25">
      <c r="B31" s="69">
        <v>45656</v>
      </c>
      <c r="C31" s="68" t="s">
        <v>3</v>
      </c>
      <c r="D31" s="68" t="s">
        <v>43</v>
      </c>
      <c r="E31" s="68" t="s">
        <v>193</v>
      </c>
      <c r="G31" s="68" t="s">
        <v>194</v>
      </c>
      <c r="H31" s="70">
        <v>240</v>
      </c>
    </row>
    <row r="32" spans="2:8" s="68" customFormat="1" ht="19" x14ac:dyDescent="0.25">
      <c r="B32" s="69">
        <v>45657</v>
      </c>
      <c r="C32" s="68" t="s">
        <v>3</v>
      </c>
      <c r="D32" s="68" t="s">
        <v>43</v>
      </c>
      <c r="E32" s="68" t="s">
        <v>193</v>
      </c>
      <c r="G32" s="68" t="s">
        <v>194</v>
      </c>
      <c r="H32" s="70">
        <v>80</v>
      </c>
    </row>
    <row r="33" spans="2:8" s="68" customFormat="1" ht="19" x14ac:dyDescent="0.25">
      <c r="B33" s="69">
        <v>45635</v>
      </c>
      <c r="C33" s="68" t="s">
        <v>7</v>
      </c>
      <c r="E33" s="68" t="s">
        <v>296</v>
      </c>
      <c r="G33" s="68" t="s">
        <v>29</v>
      </c>
      <c r="H33" s="70">
        <v>-300</v>
      </c>
    </row>
    <row r="34" spans="2:8" s="68" customFormat="1" ht="19" x14ac:dyDescent="0.25">
      <c r="B34" s="69">
        <v>45653</v>
      </c>
      <c r="C34" s="68" t="s">
        <v>7</v>
      </c>
      <c r="E34" s="68" t="s">
        <v>297</v>
      </c>
      <c r="G34" s="68" t="s">
        <v>22</v>
      </c>
      <c r="H34" s="70">
        <v>-26.31</v>
      </c>
    </row>
    <row r="35" spans="2:8" s="68" customFormat="1" ht="19" x14ac:dyDescent="0.25">
      <c r="B35" s="69">
        <v>45628</v>
      </c>
      <c r="C35" s="68" t="s">
        <v>8</v>
      </c>
      <c r="D35" s="68" t="s">
        <v>43</v>
      </c>
      <c r="E35" s="68" t="s">
        <v>60</v>
      </c>
      <c r="G35" s="68" t="s">
        <v>19</v>
      </c>
      <c r="H35" s="70">
        <v>15076.6</v>
      </c>
    </row>
    <row r="36" spans="2:8" s="68" customFormat="1" ht="19" x14ac:dyDescent="0.25">
      <c r="B36" s="69">
        <v>45629</v>
      </c>
      <c r="C36" s="68" t="s">
        <v>8</v>
      </c>
      <c r="E36" s="68" t="s">
        <v>66</v>
      </c>
      <c r="G36" s="68" t="s">
        <v>63</v>
      </c>
      <c r="H36" s="70">
        <v>8.73</v>
      </c>
    </row>
    <row r="37" spans="2:8" s="68" customFormat="1" ht="19" x14ac:dyDescent="0.25">
      <c r="B37" s="69">
        <v>45629</v>
      </c>
      <c r="C37" s="68" t="s">
        <v>8</v>
      </c>
      <c r="D37" s="68" t="s">
        <v>43</v>
      </c>
      <c r="E37" s="68" t="s">
        <v>60</v>
      </c>
      <c r="G37" s="68" t="s">
        <v>19</v>
      </c>
      <c r="H37" s="70">
        <v>4750</v>
      </c>
    </row>
    <row r="38" spans="2:8" s="68" customFormat="1" ht="19" x14ac:dyDescent="0.25">
      <c r="B38" s="69">
        <v>45631</v>
      </c>
      <c r="C38" s="68" t="s">
        <v>8</v>
      </c>
      <c r="E38" s="68" t="s">
        <v>67</v>
      </c>
      <c r="G38" s="68" t="s">
        <v>23</v>
      </c>
      <c r="H38" s="70">
        <v>-8058.62</v>
      </c>
    </row>
    <row r="39" spans="2:8" s="68" customFormat="1" ht="19" x14ac:dyDescent="0.25">
      <c r="B39" s="69">
        <v>45631</v>
      </c>
      <c r="C39" s="68" t="s">
        <v>8</v>
      </c>
      <c r="E39" s="68" t="s">
        <v>66</v>
      </c>
      <c r="G39" s="68" t="s">
        <v>23</v>
      </c>
      <c r="H39" s="70">
        <v>-2473.4699999999998</v>
      </c>
    </row>
    <row r="40" spans="2:8" s="68" customFormat="1" ht="19" x14ac:dyDescent="0.25">
      <c r="B40" s="69">
        <v>45631</v>
      </c>
      <c r="C40" s="68" t="s">
        <v>8</v>
      </c>
      <c r="E40" s="68" t="s">
        <v>70</v>
      </c>
      <c r="G40" s="68" t="s">
        <v>23</v>
      </c>
      <c r="H40" s="70">
        <v>-34.090000000000003</v>
      </c>
    </row>
    <row r="41" spans="2:8" s="68" customFormat="1" ht="19" x14ac:dyDescent="0.25">
      <c r="B41" s="69">
        <v>45632</v>
      </c>
      <c r="C41" s="68" t="s">
        <v>8</v>
      </c>
      <c r="E41" s="68" t="s">
        <v>68</v>
      </c>
      <c r="G41" s="68" t="s">
        <v>64</v>
      </c>
      <c r="H41" s="70">
        <v>-240.65</v>
      </c>
    </row>
    <row r="42" spans="2:8" s="68" customFormat="1" ht="19" x14ac:dyDescent="0.25">
      <c r="B42" s="69">
        <v>45632</v>
      </c>
      <c r="C42" s="68" t="s">
        <v>8</v>
      </c>
      <c r="D42" s="68" t="s">
        <v>43</v>
      </c>
      <c r="E42" s="68" t="s">
        <v>60</v>
      </c>
      <c r="G42" s="68" t="s">
        <v>19</v>
      </c>
      <c r="H42" s="70">
        <v>300</v>
      </c>
    </row>
    <row r="43" spans="2:8" s="68" customFormat="1" ht="19" x14ac:dyDescent="0.25">
      <c r="B43" s="69">
        <v>45635</v>
      </c>
      <c r="C43" s="68" t="s">
        <v>8</v>
      </c>
      <c r="D43" s="68" t="s">
        <v>43</v>
      </c>
      <c r="E43" s="68" t="s">
        <v>60</v>
      </c>
      <c r="G43" s="68" t="s">
        <v>19</v>
      </c>
      <c r="H43" s="70">
        <v>940</v>
      </c>
    </row>
    <row r="44" spans="2:8" s="68" customFormat="1" ht="19" x14ac:dyDescent="0.25">
      <c r="B44" s="69">
        <v>45636</v>
      </c>
      <c r="C44" s="68" t="s">
        <v>8</v>
      </c>
      <c r="E44" s="68" t="s">
        <v>114</v>
      </c>
      <c r="G44" s="68" t="s">
        <v>23</v>
      </c>
      <c r="H44" s="70">
        <v>-21</v>
      </c>
    </row>
    <row r="45" spans="2:8" s="68" customFormat="1" ht="19" x14ac:dyDescent="0.25">
      <c r="B45" s="69">
        <v>45637</v>
      </c>
      <c r="C45" s="68" t="s">
        <v>8</v>
      </c>
      <c r="E45" s="68" t="s">
        <v>66</v>
      </c>
      <c r="G45" s="68" t="s">
        <v>23</v>
      </c>
      <c r="H45" s="70">
        <v>-22.4</v>
      </c>
    </row>
    <row r="46" spans="2:8" s="68" customFormat="1" ht="19" x14ac:dyDescent="0.25">
      <c r="B46" s="69">
        <v>45639</v>
      </c>
      <c r="C46" s="68" t="s">
        <v>8</v>
      </c>
      <c r="E46" s="68" t="s">
        <v>68</v>
      </c>
      <c r="G46" s="68" t="s">
        <v>64</v>
      </c>
      <c r="H46" s="70">
        <v>-292.25</v>
      </c>
    </row>
    <row r="47" spans="2:8" s="68" customFormat="1" ht="19" x14ac:dyDescent="0.25">
      <c r="B47" s="69">
        <v>45641</v>
      </c>
      <c r="C47" s="68" t="s">
        <v>8</v>
      </c>
      <c r="D47" s="68" t="s">
        <v>96</v>
      </c>
      <c r="E47" s="68" t="s">
        <v>58</v>
      </c>
      <c r="F47" s="68" t="s">
        <v>298</v>
      </c>
      <c r="G47" s="68" t="s">
        <v>24</v>
      </c>
      <c r="H47" s="70">
        <v>-364.42</v>
      </c>
    </row>
    <row r="48" spans="2:8" s="68" customFormat="1" ht="19" x14ac:dyDescent="0.25">
      <c r="B48" s="69">
        <v>45641</v>
      </c>
      <c r="C48" s="68" t="s">
        <v>8</v>
      </c>
      <c r="D48" s="68" t="s">
        <v>96</v>
      </c>
      <c r="E48" s="68" t="s">
        <v>196</v>
      </c>
      <c r="F48" s="68" t="s">
        <v>299</v>
      </c>
      <c r="G48" s="68" t="s">
        <v>24</v>
      </c>
      <c r="H48" s="70">
        <v>-22.17</v>
      </c>
    </row>
    <row r="49" spans="2:8" s="68" customFormat="1" ht="19" x14ac:dyDescent="0.25">
      <c r="B49" s="69">
        <v>45641</v>
      </c>
      <c r="C49" s="68" t="s">
        <v>8</v>
      </c>
      <c r="D49" s="68" t="s">
        <v>96</v>
      </c>
      <c r="E49" s="68" t="s">
        <v>300</v>
      </c>
      <c r="F49" s="68" t="s">
        <v>301</v>
      </c>
      <c r="G49" s="68" t="s">
        <v>24</v>
      </c>
      <c r="H49" s="70">
        <v>-72.97</v>
      </c>
    </row>
    <row r="50" spans="2:8" s="68" customFormat="1" ht="19" x14ac:dyDescent="0.25">
      <c r="B50" s="69">
        <v>45641</v>
      </c>
      <c r="C50" s="68" t="s">
        <v>8</v>
      </c>
      <c r="D50" s="68" t="s">
        <v>96</v>
      </c>
      <c r="E50" s="68" t="s">
        <v>302</v>
      </c>
      <c r="F50" s="68" t="s">
        <v>303</v>
      </c>
      <c r="G50" s="68" t="s">
        <v>24</v>
      </c>
      <c r="H50" s="70">
        <v>-145.13999999999999</v>
      </c>
    </row>
    <row r="51" spans="2:8" s="68" customFormat="1" ht="19" x14ac:dyDescent="0.25">
      <c r="B51" s="69">
        <v>45641</v>
      </c>
      <c r="C51" s="68" t="s">
        <v>8</v>
      </c>
      <c r="D51" s="68" t="s">
        <v>96</v>
      </c>
      <c r="E51" s="68" t="s">
        <v>197</v>
      </c>
      <c r="F51" s="68" t="s">
        <v>298</v>
      </c>
      <c r="G51" s="68" t="s">
        <v>24</v>
      </c>
      <c r="H51" s="70">
        <v>-10.38</v>
      </c>
    </row>
    <row r="52" spans="2:8" s="68" customFormat="1" ht="19" x14ac:dyDescent="0.25">
      <c r="B52" s="69">
        <v>45641</v>
      </c>
      <c r="C52" s="68" t="s">
        <v>8</v>
      </c>
      <c r="D52" s="68" t="s">
        <v>96</v>
      </c>
      <c r="E52" s="68" t="s">
        <v>198</v>
      </c>
      <c r="F52" s="68" t="s">
        <v>298</v>
      </c>
      <c r="G52" s="68" t="s">
        <v>24</v>
      </c>
      <c r="H52" s="70">
        <v>-441.9</v>
      </c>
    </row>
    <row r="53" spans="2:8" s="68" customFormat="1" ht="19" x14ac:dyDescent="0.25">
      <c r="B53" s="69">
        <v>45641</v>
      </c>
      <c r="C53" s="68" t="s">
        <v>8</v>
      </c>
      <c r="D53" s="68" t="s">
        <v>96</v>
      </c>
      <c r="E53" s="68" t="s">
        <v>304</v>
      </c>
      <c r="F53" s="68" t="s">
        <v>303</v>
      </c>
      <c r="G53" s="68" t="s">
        <v>24</v>
      </c>
      <c r="H53" s="70">
        <v>-90.05</v>
      </c>
    </row>
    <row r="54" spans="2:8" s="68" customFormat="1" ht="19" x14ac:dyDescent="0.25">
      <c r="B54" s="69">
        <v>45641</v>
      </c>
      <c r="C54" s="68" t="s">
        <v>8</v>
      </c>
      <c r="D54" s="68" t="s">
        <v>96</v>
      </c>
      <c r="E54" s="68" t="s">
        <v>97</v>
      </c>
      <c r="F54" s="68" t="s">
        <v>298</v>
      </c>
      <c r="G54" s="68" t="s">
        <v>24</v>
      </c>
      <c r="H54" s="70">
        <v>-16.43</v>
      </c>
    </row>
    <row r="55" spans="2:8" s="68" customFormat="1" ht="19" x14ac:dyDescent="0.25">
      <c r="B55" s="69">
        <v>45641</v>
      </c>
      <c r="C55" s="68" t="s">
        <v>8</v>
      </c>
      <c r="D55" s="68" t="s">
        <v>96</v>
      </c>
      <c r="E55" s="68" t="s">
        <v>305</v>
      </c>
      <c r="F55" s="68" t="s">
        <v>303</v>
      </c>
      <c r="G55" s="68" t="s">
        <v>41</v>
      </c>
      <c r="H55" s="70">
        <v>-85.8</v>
      </c>
    </row>
    <row r="56" spans="2:8" s="68" customFormat="1" ht="19" x14ac:dyDescent="0.25">
      <c r="B56" s="69">
        <v>45641</v>
      </c>
      <c r="C56" s="68" t="s">
        <v>8</v>
      </c>
      <c r="D56" s="68" t="s">
        <v>96</v>
      </c>
      <c r="E56" s="68" t="s">
        <v>59</v>
      </c>
      <c r="F56" s="68" t="s">
        <v>298</v>
      </c>
      <c r="G56" s="68" t="s">
        <v>24</v>
      </c>
      <c r="H56" s="70">
        <v>-1134.4000000000001</v>
      </c>
    </row>
    <row r="57" spans="2:8" s="68" customFormat="1" ht="19" x14ac:dyDescent="0.25">
      <c r="B57" s="69">
        <v>45642</v>
      </c>
      <c r="C57" s="68" t="s">
        <v>8</v>
      </c>
      <c r="D57" s="68" t="s">
        <v>43</v>
      </c>
      <c r="E57" s="68" t="s">
        <v>306</v>
      </c>
      <c r="G57" s="68" t="s">
        <v>19</v>
      </c>
      <c r="H57" s="70">
        <v>8394</v>
      </c>
    </row>
    <row r="58" spans="2:8" s="68" customFormat="1" ht="19" x14ac:dyDescent="0.25">
      <c r="B58" s="69">
        <v>45643</v>
      </c>
      <c r="C58" s="68" t="s">
        <v>8</v>
      </c>
      <c r="E58" s="68" t="s">
        <v>66</v>
      </c>
      <c r="G58" s="68" t="s">
        <v>63</v>
      </c>
      <c r="H58" s="70">
        <v>2.16</v>
      </c>
    </row>
    <row r="59" spans="2:8" s="68" customFormat="1" ht="19" x14ac:dyDescent="0.25">
      <c r="B59" s="69">
        <v>45643</v>
      </c>
      <c r="C59" s="68" t="s">
        <v>8</v>
      </c>
      <c r="D59" s="68" t="s">
        <v>43</v>
      </c>
      <c r="E59" s="68" t="s">
        <v>60</v>
      </c>
      <c r="G59" s="68" t="s">
        <v>19</v>
      </c>
      <c r="H59" s="70">
        <v>468</v>
      </c>
    </row>
    <row r="60" spans="2:8" s="68" customFormat="1" ht="19" x14ac:dyDescent="0.25">
      <c r="B60" s="69">
        <v>45645</v>
      </c>
      <c r="C60" s="68" t="s">
        <v>8</v>
      </c>
      <c r="E60" s="68" t="s">
        <v>67</v>
      </c>
      <c r="G60" s="68" t="s">
        <v>23</v>
      </c>
      <c r="H60" s="70">
        <v>-7976.48</v>
      </c>
    </row>
    <row r="61" spans="2:8" s="68" customFormat="1" ht="19" x14ac:dyDescent="0.25">
      <c r="B61" s="69">
        <v>45645</v>
      </c>
      <c r="C61" s="68" t="s">
        <v>8</v>
      </c>
      <c r="E61" s="68" t="s">
        <v>66</v>
      </c>
      <c r="G61" s="68" t="s">
        <v>23</v>
      </c>
      <c r="H61" s="70">
        <v>-2435.14</v>
      </c>
    </row>
    <row r="62" spans="2:8" s="68" customFormat="1" ht="19" x14ac:dyDescent="0.25">
      <c r="B62" s="69">
        <v>45645</v>
      </c>
      <c r="C62" s="68" t="s">
        <v>8</v>
      </c>
      <c r="E62" s="68" t="s">
        <v>70</v>
      </c>
      <c r="G62" s="68" t="s">
        <v>23</v>
      </c>
      <c r="H62" s="70">
        <v>-33.799999999999997</v>
      </c>
    </row>
    <row r="63" spans="2:8" s="68" customFormat="1" ht="19" x14ac:dyDescent="0.25">
      <c r="B63" s="69">
        <v>45650</v>
      </c>
      <c r="C63" s="68" t="s">
        <v>8</v>
      </c>
      <c r="E63" s="68" t="s">
        <v>114</v>
      </c>
      <c r="G63" s="68" t="s">
        <v>23</v>
      </c>
      <c r="H63" s="70">
        <v>-22.31</v>
      </c>
    </row>
    <row r="64" spans="2:8" s="68" customFormat="1" ht="19" x14ac:dyDescent="0.25">
      <c r="B64" s="69">
        <v>45653</v>
      </c>
      <c r="C64" s="68" t="s">
        <v>8</v>
      </c>
      <c r="E64" s="68" t="s">
        <v>68</v>
      </c>
      <c r="G64" s="68" t="s">
        <v>64</v>
      </c>
      <c r="H64" s="70">
        <v>-376.2</v>
      </c>
    </row>
    <row r="65" spans="2:8" s="68" customFormat="1" ht="19" x14ac:dyDescent="0.25">
      <c r="B65" s="69">
        <v>45657</v>
      </c>
      <c r="C65" s="68" t="s">
        <v>8</v>
      </c>
      <c r="E65" s="68" t="s">
        <v>66</v>
      </c>
      <c r="G65" s="68" t="s">
        <v>63</v>
      </c>
      <c r="H65" s="70">
        <v>2.29</v>
      </c>
    </row>
    <row r="66" spans="2:8" s="68" customFormat="1" ht="19" x14ac:dyDescent="0.25">
      <c r="B66" s="69">
        <v>45650</v>
      </c>
      <c r="C66" s="68" t="s">
        <v>307</v>
      </c>
      <c r="D66" s="68" t="s">
        <v>43</v>
      </c>
      <c r="E66" s="68" t="s">
        <v>65</v>
      </c>
      <c r="G66" s="68" t="s">
        <v>278</v>
      </c>
      <c r="H66" s="70">
        <v>50</v>
      </c>
    </row>
    <row r="67" spans="2:8" s="68" customFormat="1" ht="19" x14ac:dyDescent="0.25">
      <c r="B67" s="69">
        <v>45650</v>
      </c>
      <c r="C67" s="68" t="s">
        <v>307</v>
      </c>
      <c r="D67" s="68" t="s">
        <v>43</v>
      </c>
      <c r="E67" s="68" t="s">
        <v>65</v>
      </c>
      <c r="G67" s="68" t="s">
        <v>278</v>
      </c>
      <c r="H67" s="70">
        <v>260</v>
      </c>
    </row>
    <row r="68" spans="2:8" s="68" customFormat="1" ht="19" x14ac:dyDescent="0.25">
      <c r="B68" s="69">
        <v>45652</v>
      </c>
      <c r="C68" s="68" t="s">
        <v>307</v>
      </c>
      <c r="D68" s="68" t="s">
        <v>43</v>
      </c>
      <c r="E68" s="68" t="s">
        <v>65</v>
      </c>
      <c r="G68" s="68" t="s">
        <v>278</v>
      </c>
      <c r="H68" s="70">
        <v>350</v>
      </c>
    </row>
    <row r="69" spans="2:8" s="68" customFormat="1" ht="19" x14ac:dyDescent="0.25">
      <c r="B69" s="69">
        <v>45656</v>
      </c>
      <c r="C69" s="68" t="s">
        <v>307</v>
      </c>
      <c r="D69" s="68" t="s">
        <v>43</v>
      </c>
      <c r="E69" s="68" t="s">
        <v>65</v>
      </c>
      <c r="G69" s="68" t="s">
        <v>278</v>
      </c>
      <c r="H69" s="70">
        <v>50</v>
      </c>
    </row>
    <row r="70" spans="2:8" s="68" customFormat="1" ht="19" x14ac:dyDescent="0.25">
      <c r="B70" s="69">
        <v>45657</v>
      </c>
      <c r="C70" s="68" t="s">
        <v>307</v>
      </c>
      <c r="D70" s="71" t="s">
        <v>43</v>
      </c>
      <c r="E70" s="68" t="s">
        <v>65</v>
      </c>
      <c r="G70" s="68" t="s">
        <v>278</v>
      </c>
      <c r="H70" s="70">
        <v>150</v>
      </c>
    </row>
    <row r="71" spans="2:8" s="68" customFormat="1" ht="19" x14ac:dyDescent="0.25">
      <c r="B71" s="69">
        <v>45657</v>
      </c>
      <c r="C71" s="68" t="s">
        <v>99</v>
      </c>
      <c r="D71" s="71"/>
      <c r="E71" s="68" t="s">
        <v>289</v>
      </c>
      <c r="F71" s="68" t="s">
        <v>290</v>
      </c>
      <c r="G71" s="68" t="s">
        <v>478</v>
      </c>
      <c r="H71" s="70">
        <v>-642</v>
      </c>
    </row>
    <row r="72" spans="2:8" s="68" customFormat="1" ht="19" x14ac:dyDescent="0.25">
      <c r="B72" s="69">
        <v>45643</v>
      </c>
      <c r="C72" s="68" t="s">
        <v>11</v>
      </c>
      <c r="D72" s="68" t="s">
        <v>308</v>
      </c>
      <c r="E72" s="68" t="s">
        <v>115</v>
      </c>
      <c r="G72" s="68" t="s">
        <v>108</v>
      </c>
      <c r="H72" s="70">
        <v>-151.19999999999999</v>
      </c>
    </row>
    <row r="73" spans="2:8" s="68" customFormat="1" ht="19" x14ac:dyDescent="0.25">
      <c r="B73" s="69">
        <v>45643</v>
      </c>
      <c r="C73" s="68" t="s">
        <v>11</v>
      </c>
      <c r="D73" s="68" t="s">
        <v>309</v>
      </c>
      <c r="E73" s="68" t="s">
        <v>115</v>
      </c>
      <c r="G73" s="68" t="s">
        <v>108</v>
      </c>
      <c r="H73" s="70">
        <v>-53.7</v>
      </c>
    </row>
    <row r="74" spans="2:8" s="68" customFormat="1" ht="19" x14ac:dyDescent="0.25">
      <c r="B74" s="69">
        <v>45657</v>
      </c>
      <c r="C74" s="68" t="s">
        <v>55</v>
      </c>
      <c r="G74" s="68" t="s">
        <v>57</v>
      </c>
      <c r="H74" s="70">
        <v>414.1</v>
      </c>
    </row>
    <row r="75" spans="2:8" s="72" customFormat="1" ht="19" x14ac:dyDescent="0.25">
      <c r="B75" s="72" t="s">
        <v>310</v>
      </c>
      <c r="H75" s="73">
        <v>10388.99</v>
      </c>
    </row>
    <row r="76" spans="2:8" s="72" customFormat="1" ht="19" x14ac:dyDescent="0.25">
      <c r="B76" s="72" t="s">
        <v>311</v>
      </c>
      <c r="H76" s="73">
        <v>179596</v>
      </c>
    </row>
    <row r="77" spans="2:8" s="72" customFormat="1" ht="19" x14ac:dyDescent="0.25">
      <c r="B77" s="72" t="s">
        <v>20</v>
      </c>
      <c r="H77" s="73">
        <v>40037.879999999997</v>
      </c>
    </row>
    <row r="78" spans="2:8" s="72" customFormat="1" ht="19" x14ac:dyDescent="0.25">
      <c r="B78" s="72" t="s">
        <v>25</v>
      </c>
      <c r="H78" s="73">
        <v>-29648.89</v>
      </c>
    </row>
    <row r="79" spans="2:8" s="72" customFormat="1" ht="19" x14ac:dyDescent="0.25">
      <c r="B79" s="72" t="s">
        <v>39</v>
      </c>
      <c r="H79" s="73">
        <v>10388.99</v>
      </c>
    </row>
  </sheetData>
  <pageMargins left="0.75" right="0.75" top="0.75" bottom="0.5" header="0.5" footer="0.75"/>
  <pageSetup scale="5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1BCF7-3304-4AB2-BE8D-22AA7FE5D4C9}">
  <sheetPr>
    <tabColor rgb="FF00B050"/>
  </sheetPr>
  <dimension ref="A1:E79"/>
  <sheetViews>
    <sheetView tabSelected="1" topLeftCell="A2" zoomScaleNormal="100" workbookViewId="0">
      <selection activeCell="C4" sqref="C4"/>
    </sheetView>
  </sheetViews>
  <sheetFormatPr baseColWidth="10" defaultColWidth="8.83203125" defaultRowHeight="15" x14ac:dyDescent="0.2"/>
  <cols>
    <col min="1" max="1" width="8.83203125" style="23"/>
    <col min="2" max="2" width="28.83203125" style="23" bestFit="1" customWidth="1"/>
    <col min="3" max="4" width="13" style="27" bestFit="1" customWidth="1"/>
    <col min="5" max="5" width="11.83203125" style="27" bestFit="1" customWidth="1"/>
    <col min="6" max="16384" width="8.83203125" style="23"/>
  </cols>
  <sheetData>
    <row r="1" spans="1:5" x14ac:dyDescent="0.2">
      <c r="A1" s="25" t="s">
        <v>312</v>
      </c>
    </row>
    <row r="2" spans="1:5" x14ac:dyDescent="0.2">
      <c r="A2" s="25"/>
    </row>
    <row r="3" spans="1:5" x14ac:dyDescent="0.2">
      <c r="A3" s="25" t="s">
        <v>279</v>
      </c>
    </row>
    <row r="5" spans="1:5" s="30" customFormat="1" ht="32" x14ac:dyDescent="0.2">
      <c r="A5" s="24"/>
      <c r="B5" s="24" t="s">
        <v>188</v>
      </c>
      <c r="C5" s="31" t="s">
        <v>280</v>
      </c>
      <c r="D5" s="31" t="s">
        <v>281</v>
      </c>
      <c r="E5" s="31" t="s">
        <v>202</v>
      </c>
    </row>
    <row r="6" spans="1:5" s="68" customFormat="1" ht="19" x14ac:dyDescent="0.25">
      <c r="C6" s="70"/>
      <c r="D6" s="70"/>
      <c r="E6" s="70"/>
    </row>
    <row r="7" spans="1:5" s="68" customFormat="1" ht="19" x14ac:dyDescent="0.25">
      <c r="C7" s="70"/>
      <c r="D7" s="70"/>
      <c r="E7" s="70"/>
    </row>
    <row r="8" spans="1:5" s="72" customFormat="1" ht="19" x14ac:dyDescent="0.25">
      <c r="A8" s="68"/>
      <c r="B8" s="72" t="s">
        <v>18</v>
      </c>
      <c r="C8" s="70"/>
      <c r="D8" s="70"/>
      <c r="E8" s="70"/>
    </row>
    <row r="9" spans="1:5" s="68" customFormat="1" ht="19" x14ac:dyDescent="0.25">
      <c r="B9" s="68" t="s">
        <v>19</v>
      </c>
      <c r="C9" s="70">
        <v>89430.91</v>
      </c>
      <c r="D9" s="70">
        <v>142887.20000000001</v>
      </c>
      <c r="E9" s="70">
        <v>53456.29</v>
      </c>
    </row>
    <row r="10" spans="1:5" s="68" customFormat="1" ht="19" x14ac:dyDescent="0.25">
      <c r="B10" s="68" t="s">
        <v>63</v>
      </c>
      <c r="C10" s="70">
        <v>285</v>
      </c>
      <c r="D10" s="70">
        <v>265.5</v>
      </c>
      <c r="E10" s="70">
        <v>-19.5</v>
      </c>
    </row>
    <row r="11" spans="1:5" s="68" customFormat="1" ht="19" x14ac:dyDescent="0.25">
      <c r="B11" s="72" t="s">
        <v>20</v>
      </c>
      <c r="C11" s="73">
        <v>89715.91</v>
      </c>
      <c r="D11" s="73">
        <v>143152.70000000001</v>
      </c>
      <c r="E11" s="73">
        <v>53436.79</v>
      </c>
    </row>
    <row r="12" spans="1:5" s="68" customFormat="1" ht="19" x14ac:dyDescent="0.25">
      <c r="B12" s="72"/>
      <c r="C12" s="73"/>
      <c r="D12" s="73"/>
      <c r="E12" s="73"/>
    </row>
    <row r="13" spans="1:5" s="72" customFormat="1" ht="19" x14ac:dyDescent="0.25">
      <c r="A13" s="68"/>
      <c r="B13" s="72" t="s">
        <v>21</v>
      </c>
      <c r="C13" s="73"/>
      <c r="D13" s="73"/>
      <c r="E13" s="73"/>
    </row>
    <row r="14" spans="1:5" s="68" customFormat="1" ht="19" x14ac:dyDescent="0.25">
      <c r="B14" s="68" t="s">
        <v>42</v>
      </c>
      <c r="C14" s="70">
        <v>0</v>
      </c>
      <c r="D14" s="70">
        <v>6</v>
      </c>
      <c r="E14" s="70">
        <v>-6</v>
      </c>
    </row>
    <row r="15" spans="1:5" s="68" customFormat="1" ht="19" x14ac:dyDescent="0.25">
      <c r="B15" s="68" t="s">
        <v>49</v>
      </c>
      <c r="C15" s="70">
        <v>100</v>
      </c>
      <c r="D15" s="70">
        <v>200</v>
      </c>
      <c r="E15" s="70">
        <v>-100</v>
      </c>
    </row>
    <row r="16" spans="1:5" s="68" customFormat="1" ht="19" x14ac:dyDescent="0.25">
      <c r="B16" s="68" t="s">
        <v>284</v>
      </c>
      <c r="C16" s="70">
        <v>265.43</v>
      </c>
      <c r="D16" s="70">
        <v>0</v>
      </c>
      <c r="E16" s="70">
        <v>265.43</v>
      </c>
    </row>
    <row r="17" spans="2:5" s="68" customFormat="1" ht="19" x14ac:dyDescent="0.25">
      <c r="B17" s="68" t="s">
        <v>38</v>
      </c>
      <c r="C17" s="70">
        <v>400</v>
      </c>
      <c r="D17" s="70">
        <v>0</v>
      </c>
      <c r="E17" s="70">
        <v>400</v>
      </c>
    </row>
    <row r="18" spans="2:5" s="68" customFormat="1" ht="19" x14ac:dyDescent="0.25">
      <c r="B18" s="68" t="s">
        <v>41</v>
      </c>
      <c r="C18" s="70">
        <v>339.82</v>
      </c>
      <c r="D18" s="70">
        <v>340.42</v>
      </c>
      <c r="E18" s="70">
        <v>-0.6</v>
      </c>
    </row>
    <row r="19" spans="2:5" s="68" customFormat="1" ht="19" x14ac:dyDescent="0.25">
      <c r="B19" s="68" t="s">
        <v>61</v>
      </c>
      <c r="C19" s="70">
        <v>768.11</v>
      </c>
      <c r="D19" s="70">
        <v>0</v>
      </c>
      <c r="E19" s="70">
        <v>768.11</v>
      </c>
    </row>
    <row r="20" spans="2:5" s="68" customFormat="1" ht="19" x14ac:dyDescent="0.25">
      <c r="B20" s="68" t="s">
        <v>195</v>
      </c>
      <c r="C20" s="70">
        <v>991</v>
      </c>
      <c r="D20" s="70">
        <v>351</v>
      </c>
      <c r="E20" s="70">
        <v>640</v>
      </c>
    </row>
    <row r="21" spans="2:5" s="68" customFormat="1" ht="19" x14ac:dyDescent="0.25">
      <c r="B21" s="68" t="s">
        <v>48</v>
      </c>
      <c r="C21" s="70">
        <v>793.41</v>
      </c>
      <c r="D21" s="70">
        <v>1175.68</v>
      </c>
      <c r="E21" s="70">
        <v>-382.27</v>
      </c>
    </row>
    <row r="22" spans="2:5" s="68" customFormat="1" ht="19" x14ac:dyDescent="0.25">
      <c r="B22" s="68" t="s">
        <v>64</v>
      </c>
      <c r="C22" s="70">
        <v>0</v>
      </c>
      <c r="D22" s="70">
        <v>2693.94</v>
      </c>
      <c r="E22" s="70">
        <v>-2693.94</v>
      </c>
    </row>
    <row r="23" spans="2:5" s="68" customFormat="1" ht="19" x14ac:dyDescent="0.25">
      <c r="B23" s="68" t="s">
        <v>69</v>
      </c>
      <c r="C23" s="70">
        <v>0</v>
      </c>
      <c r="D23" s="70">
        <v>62</v>
      </c>
      <c r="E23" s="70">
        <v>-62</v>
      </c>
    </row>
    <row r="24" spans="2:5" s="68" customFormat="1" ht="19" x14ac:dyDescent="0.25">
      <c r="B24" s="68" t="s">
        <v>23</v>
      </c>
      <c r="C24" s="70">
        <v>92889.96</v>
      </c>
      <c r="D24" s="70">
        <v>85194.08</v>
      </c>
      <c r="E24" s="70">
        <v>7695.88</v>
      </c>
    </row>
    <row r="25" spans="2:5" s="72" customFormat="1" ht="19" x14ac:dyDescent="0.25">
      <c r="B25" s="68" t="s">
        <v>24</v>
      </c>
      <c r="C25" s="70">
        <v>10204.99</v>
      </c>
      <c r="D25" s="70">
        <v>15051.43</v>
      </c>
      <c r="E25" s="70">
        <v>-4846.4399999999996</v>
      </c>
    </row>
    <row r="26" spans="2:5" s="72" customFormat="1" ht="19" x14ac:dyDescent="0.25">
      <c r="B26" s="72" t="s">
        <v>25</v>
      </c>
      <c r="C26" s="73">
        <v>106752.72</v>
      </c>
      <c r="D26" s="73">
        <v>105074.55</v>
      </c>
      <c r="E26" s="73">
        <v>1678.17</v>
      </c>
    </row>
    <row r="27" spans="2:5" s="72" customFormat="1" ht="19" x14ac:dyDescent="0.25">
      <c r="C27" s="73"/>
      <c r="D27" s="73"/>
      <c r="E27" s="73"/>
    </row>
    <row r="28" spans="2:5" s="68" customFormat="1" ht="19" x14ac:dyDescent="0.25">
      <c r="B28" s="72" t="s">
        <v>17</v>
      </c>
      <c r="C28" s="73">
        <v>-17036.810000000001</v>
      </c>
      <c r="D28" s="73">
        <v>38078.15</v>
      </c>
      <c r="E28" s="73">
        <v>55114.96</v>
      </c>
    </row>
    <row r="29" spans="2:5" s="68" customFormat="1" ht="19" x14ac:dyDescent="0.25">
      <c r="C29" s="70"/>
      <c r="D29" s="70"/>
      <c r="E29" s="70"/>
    </row>
    <row r="30" spans="2:5" s="68" customFormat="1" ht="19" x14ac:dyDescent="0.25">
      <c r="C30" s="70"/>
      <c r="D30" s="70"/>
      <c r="E30" s="70"/>
    </row>
    <row r="31" spans="2:5" s="68" customFormat="1" ht="19" x14ac:dyDescent="0.25">
      <c r="C31" s="70"/>
      <c r="D31" s="70"/>
      <c r="E31" s="70"/>
    </row>
    <row r="32" spans="2:5" s="68" customFormat="1" ht="19" x14ac:dyDescent="0.25">
      <c r="C32" s="70"/>
      <c r="D32" s="70"/>
      <c r="E32" s="70"/>
    </row>
    <row r="33" spans="3:5" s="68" customFormat="1" ht="19" x14ac:dyDescent="0.25">
      <c r="C33" s="70"/>
      <c r="D33" s="70"/>
      <c r="E33" s="70"/>
    </row>
    <row r="34" spans="3:5" s="68" customFormat="1" ht="19" x14ac:dyDescent="0.25">
      <c r="C34" s="70"/>
      <c r="D34" s="70"/>
      <c r="E34" s="70"/>
    </row>
    <row r="35" spans="3:5" s="68" customFormat="1" ht="19" x14ac:dyDescent="0.25">
      <c r="C35" s="70"/>
      <c r="D35" s="70"/>
      <c r="E35" s="70"/>
    </row>
    <row r="36" spans="3:5" s="68" customFormat="1" ht="19" x14ac:dyDescent="0.25">
      <c r="C36" s="70"/>
      <c r="D36" s="70"/>
      <c r="E36" s="70"/>
    </row>
    <row r="37" spans="3:5" s="68" customFormat="1" ht="19" x14ac:dyDescent="0.25">
      <c r="C37" s="70"/>
      <c r="D37" s="70"/>
      <c r="E37" s="70"/>
    </row>
    <row r="38" spans="3:5" s="68" customFormat="1" ht="19" x14ac:dyDescent="0.25">
      <c r="C38" s="70"/>
      <c r="D38" s="70"/>
      <c r="E38" s="70"/>
    </row>
    <row r="39" spans="3:5" s="68" customFormat="1" ht="19" x14ac:dyDescent="0.25">
      <c r="C39" s="70"/>
      <c r="D39" s="70"/>
      <c r="E39" s="70"/>
    </row>
    <row r="40" spans="3:5" s="68" customFormat="1" ht="19" x14ac:dyDescent="0.25">
      <c r="C40" s="70"/>
      <c r="D40" s="70"/>
      <c r="E40" s="70"/>
    </row>
    <row r="41" spans="3:5" s="68" customFormat="1" ht="19" x14ac:dyDescent="0.25">
      <c r="C41" s="70"/>
      <c r="D41" s="70"/>
      <c r="E41" s="70"/>
    </row>
    <row r="42" spans="3:5" s="68" customFormat="1" ht="19" x14ac:dyDescent="0.25">
      <c r="C42" s="70"/>
      <c r="D42" s="70"/>
      <c r="E42" s="70"/>
    </row>
    <row r="43" spans="3:5" s="68" customFormat="1" ht="19" x14ac:dyDescent="0.25">
      <c r="C43" s="70"/>
      <c r="D43" s="70"/>
      <c r="E43" s="70"/>
    </row>
    <row r="44" spans="3:5" s="68" customFormat="1" ht="19" x14ac:dyDescent="0.25">
      <c r="C44" s="70"/>
      <c r="D44" s="70"/>
      <c r="E44" s="70"/>
    </row>
    <row r="45" spans="3:5" s="68" customFormat="1" ht="19" x14ac:dyDescent="0.25">
      <c r="C45" s="70"/>
      <c r="D45" s="70"/>
      <c r="E45" s="70"/>
    </row>
    <row r="46" spans="3:5" s="68" customFormat="1" ht="19" x14ac:dyDescent="0.25">
      <c r="C46" s="70"/>
      <c r="D46" s="70"/>
      <c r="E46" s="70"/>
    </row>
    <row r="47" spans="3:5" s="68" customFormat="1" ht="19" x14ac:dyDescent="0.25">
      <c r="C47" s="70"/>
      <c r="D47" s="70"/>
      <c r="E47" s="70"/>
    </row>
    <row r="48" spans="3:5" s="68" customFormat="1" ht="19" x14ac:dyDescent="0.25">
      <c r="C48" s="70"/>
      <c r="D48" s="70"/>
      <c r="E48" s="70"/>
    </row>
    <row r="49" spans="3:5" s="68" customFormat="1" ht="19" x14ac:dyDescent="0.25">
      <c r="C49" s="70"/>
      <c r="D49" s="70"/>
      <c r="E49" s="70"/>
    </row>
    <row r="50" spans="3:5" s="68" customFormat="1" ht="19" x14ac:dyDescent="0.25">
      <c r="C50" s="70"/>
      <c r="D50" s="70"/>
      <c r="E50" s="70"/>
    </row>
    <row r="51" spans="3:5" s="68" customFormat="1" ht="19" x14ac:dyDescent="0.25">
      <c r="C51" s="70"/>
      <c r="D51" s="70"/>
      <c r="E51" s="70"/>
    </row>
    <row r="52" spans="3:5" s="68" customFormat="1" ht="19" x14ac:dyDescent="0.25">
      <c r="C52" s="70"/>
      <c r="D52" s="70"/>
      <c r="E52" s="70"/>
    </row>
    <row r="53" spans="3:5" s="68" customFormat="1" ht="19" x14ac:dyDescent="0.25">
      <c r="C53" s="70"/>
      <c r="D53" s="70"/>
      <c r="E53" s="70"/>
    </row>
    <row r="54" spans="3:5" s="68" customFormat="1" ht="19" x14ac:dyDescent="0.25">
      <c r="C54" s="70"/>
      <c r="D54" s="70"/>
      <c r="E54" s="70"/>
    </row>
    <row r="55" spans="3:5" s="68" customFormat="1" ht="19" x14ac:dyDescent="0.25">
      <c r="C55" s="70"/>
      <c r="D55" s="70"/>
      <c r="E55" s="70"/>
    </row>
    <row r="56" spans="3:5" s="68" customFormat="1" ht="19" x14ac:dyDescent="0.25">
      <c r="C56" s="70"/>
      <c r="D56" s="70"/>
      <c r="E56" s="70"/>
    </row>
    <row r="57" spans="3:5" s="68" customFormat="1" ht="19" x14ac:dyDescent="0.25">
      <c r="C57" s="70"/>
      <c r="D57" s="70"/>
      <c r="E57" s="70"/>
    </row>
    <row r="58" spans="3:5" s="68" customFormat="1" ht="19" x14ac:dyDescent="0.25">
      <c r="C58" s="70"/>
      <c r="D58" s="70"/>
      <c r="E58" s="70"/>
    </row>
    <row r="59" spans="3:5" s="68" customFormat="1" ht="19" x14ac:dyDescent="0.25">
      <c r="C59" s="70"/>
      <c r="D59" s="70"/>
      <c r="E59" s="70"/>
    </row>
    <row r="60" spans="3:5" s="68" customFormat="1" ht="19" x14ac:dyDescent="0.25">
      <c r="C60" s="70"/>
      <c r="D60" s="70"/>
      <c r="E60" s="70"/>
    </row>
    <row r="61" spans="3:5" s="68" customFormat="1" ht="19" x14ac:dyDescent="0.25">
      <c r="C61" s="70"/>
      <c r="D61" s="70"/>
      <c r="E61" s="70"/>
    </row>
    <row r="62" spans="3:5" s="68" customFormat="1" ht="19" x14ac:dyDescent="0.25">
      <c r="C62" s="70"/>
      <c r="D62" s="70"/>
      <c r="E62" s="70"/>
    </row>
    <row r="63" spans="3:5" s="68" customFormat="1" ht="19" x14ac:dyDescent="0.25">
      <c r="C63" s="70"/>
      <c r="D63" s="70"/>
      <c r="E63" s="70"/>
    </row>
    <row r="64" spans="3:5" s="68" customFormat="1" ht="19" x14ac:dyDescent="0.25">
      <c r="C64" s="70"/>
      <c r="D64" s="70"/>
      <c r="E64" s="70"/>
    </row>
    <row r="65" spans="3:5" s="68" customFormat="1" ht="19" x14ac:dyDescent="0.25">
      <c r="C65" s="70"/>
      <c r="D65" s="70"/>
      <c r="E65" s="70"/>
    </row>
    <row r="66" spans="3:5" s="68" customFormat="1" ht="19" x14ac:dyDescent="0.25">
      <c r="C66" s="70"/>
      <c r="D66" s="70"/>
      <c r="E66" s="70"/>
    </row>
    <row r="67" spans="3:5" s="68" customFormat="1" ht="19" x14ac:dyDescent="0.25">
      <c r="C67" s="70"/>
      <c r="D67" s="70"/>
      <c r="E67" s="70"/>
    </row>
    <row r="68" spans="3:5" s="68" customFormat="1" ht="19" x14ac:dyDescent="0.25">
      <c r="C68" s="70"/>
      <c r="D68" s="70"/>
      <c r="E68" s="70"/>
    </row>
    <row r="69" spans="3:5" s="68" customFormat="1" ht="19" x14ac:dyDescent="0.25">
      <c r="C69" s="70"/>
      <c r="D69" s="70"/>
      <c r="E69" s="70"/>
    </row>
    <row r="70" spans="3:5" s="68" customFormat="1" ht="19" x14ac:dyDescent="0.25">
      <c r="C70" s="70"/>
      <c r="D70" s="70"/>
      <c r="E70" s="70"/>
    </row>
    <row r="71" spans="3:5" s="68" customFormat="1" ht="19" x14ac:dyDescent="0.25">
      <c r="C71" s="70"/>
      <c r="D71" s="70"/>
      <c r="E71" s="70"/>
    </row>
    <row r="72" spans="3:5" s="68" customFormat="1" ht="19" x14ac:dyDescent="0.25">
      <c r="C72" s="70"/>
      <c r="D72" s="70"/>
      <c r="E72" s="70"/>
    </row>
    <row r="73" spans="3:5" s="68" customFormat="1" ht="19" x14ac:dyDescent="0.25">
      <c r="C73" s="70"/>
      <c r="D73" s="70"/>
      <c r="E73" s="70"/>
    </row>
    <row r="74" spans="3:5" s="68" customFormat="1" ht="19" x14ac:dyDescent="0.25">
      <c r="C74" s="70"/>
      <c r="D74" s="70"/>
      <c r="E74" s="70"/>
    </row>
    <row r="75" spans="3:5" s="68" customFormat="1" ht="19" x14ac:dyDescent="0.25">
      <c r="C75" s="70"/>
      <c r="D75" s="70"/>
      <c r="E75" s="70"/>
    </row>
    <row r="76" spans="3:5" s="68" customFormat="1" ht="19" x14ac:dyDescent="0.25">
      <c r="C76" s="70"/>
      <c r="D76" s="70"/>
      <c r="E76" s="70"/>
    </row>
    <row r="77" spans="3:5" s="68" customFormat="1" ht="19" x14ac:dyDescent="0.25">
      <c r="C77" s="70"/>
      <c r="D77" s="70"/>
      <c r="E77" s="70"/>
    </row>
    <row r="78" spans="3:5" s="68" customFormat="1" ht="19" x14ac:dyDescent="0.25">
      <c r="C78" s="70"/>
      <c r="D78" s="70"/>
      <c r="E78" s="70"/>
    </row>
    <row r="79" spans="3:5" s="68" customFormat="1" ht="19" x14ac:dyDescent="0.25">
      <c r="C79" s="70"/>
      <c r="D79" s="70"/>
      <c r="E79" s="70"/>
    </row>
  </sheetData>
  <pageMargins left="0.75" right="0.75" top="0.75" bottom="0.5" header="0.5" footer="0.75"/>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D5F4B3-A045-41E3-B552-4CAE39F4D9E3}">
  <sheetPr>
    <tabColor rgb="FF00B050"/>
    <pageSetUpPr fitToPage="1"/>
  </sheetPr>
  <dimension ref="A1:I79"/>
  <sheetViews>
    <sheetView tabSelected="1" zoomScale="115" zoomScaleNormal="115" workbookViewId="0">
      <selection activeCell="C4" sqref="C4"/>
    </sheetView>
  </sheetViews>
  <sheetFormatPr baseColWidth="10" defaultColWidth="8.83203125" defaultRowHeight="14" x14ac:dyDescent="0.2"/>
  <cols>
    <col min="1" max="1" width="25.6640625" style="39" bestFit="1" customWidth="1"/>
    <col min="2" max="2" width="11.33203125" style="39" bestFit="1" customWidth="1"/>
    <col min="3" max="3" width="12.5" style="39" bestFit="1" customWidth="1"/>
    <col min="4" max="4" width="11.83203125" style="39" bestFit="1" customWidth="1"/>
    <col min="5" max="5" width="11.83203125" style="33" bestFit="1" customWidth="1"/>
    <col min="6" max="6" width="10" style="33" customWidth="1"/>
    <col min="7" max="7" width="11.83203125" style="33" bestFit="1" customWidth="1"/>
    <col min="8" max="8" width="13" style="43" bestFit="1" customWidth="1"/>
    <col min="9" max="9" width="11.83203125" style="43" bestFit="1" customWidth="1"/>
    <col min="10" max="16384" width="8.83203125" style="33"/>
  </cols>
  <sheetData>
    <row r="1" spans="1:9" x14ac:dyDescent="0.2">
      <c r="B1" s="40"/>
      <c r="C1" s="40"/>
      <c r="D1" s="40"/>
      <c r="E1" s="41"/>
      <c r="F1" s="41"/>
      <c r="G1" s="41"/>
      <c r="H1" s="40"/>
      <c r="I1" s="41"/>
    </row>
    <row r="2" spans="1:9" x14ac:dyDescent="0.2">
      <c r="A2" s="39" t="s">
        <v>37</v>
      </c>
      <c r="B2" s="40" t="s">
        <v>80</v>
      </c>
      <c r="C2" s="40" t="s">
        <v>84</v>
      </c>
      <c r="D2" s="40" t="s">
        <v>98</v>
      </c>
      <c r="E2" s="40" t="s">
        <v>116</v>
      </c>
      <c r="F2" s="40" t="s">
        <v>208</v>
      </c>
      <c r="G2" s="40" t="s">
        <v>313</v>
      </c>
      <c r="H2" s="40" t="s">
        <v>91</v>
      </c>
      <c r="I2" s="40" t="s">
        <v>117</v>
      </c>
    </row>
    <row r="3" spans="1:9" x14ac:dyDescent="0.2">
      <c r="E3" s="39"/>
      <c r="F3" s="39"/>
      <c r="G3" s="39"/>
      <c r="H3" s="42"/>
    </row>
    <row r="4" spans="1:9" s="43" customFormat="1" x14ac:dyDescent="0.2">
      <c r="A4" s="42" t="s">
        <v>71</v>
      </c>
      <c r="B4" s="42"/>
      <c r="C4" s="42"/>
      <c r="D4" s="42"/>
      <c r="E4" s="42"/>
      <c r="F4" s="42"/>
      <c r="G4" s="42"/>
      <c r="H4" s="42"/>
    </row>
    <row r="5" spans="1:9" x14ac:dyDescent="0.2">
      <c r="A5" s="39" t="s">
        <v>19</v>
      </c>
      <c r="B5" s="39">
        <v>0</v>
      </c>
      <c r="C5" s="39">
        <v>14497</v>
      </c>
      <c r="D5" s="39">
        <v>44914.5</v>
      </c>
      <c r="E5" s="39">
        <v>31060.1</v>
      </c>
      <c r="F5" s="39">
        <v>36984</v>
      </c>
      <c r="G5" s="39">
        <f>VLOOKUP(A5,'Cash Flow'!B9:C32,2,FALSE)</f>
        <v>29928.6</v>
      </c>
      <c r="H5" s="42">
        <f>SUM(B5:G5)</f>
        <v>157384.20000000001</v>
      </c>
      <c r="I5" s="42">
        <f>H5/6</f>
        <v>26230.7</v>
      </c>
    </row>
    <row r="6" spans="1:9" s="76" customFormat="1" ht="19" x14ac:dyDescent="0.25">
      <c r="A6" s="74" t="s">
        <v>63</v>
      </c>
      <c r="B6" s="74">
        <v>0</v>
      </c>
      <c r="C6" s="74">
        <v>0</v>
      </c>
      <c r="D6" s="74">
        <v>66.77</v>
      </c>
      <c r="E6" s="74">
        <v>185.55</v>
      </c>
      <c r="F6" s="74">
        <v>0</v>
      </c>
      <c r="G6" s="74">
        <f>VLOOKUP(A6,'Cash Flow'!B10:C33,2,FALSE)</f>
        <v>13.18</v>
      </c>
      <c r="H6" s="75">
        <f>SUM(B6:G6)</f>
        <v>265.5</v>
      </c>
      <c r="I6" s="75">
        <f>H6/6</f>
        <v>44.25</v>
      </c>
    </row>
    <row r="7" spans="1:9" s="77" customFormat="1" ht="19" x14ac:dyDescent="0.25">
      <c r="A7" s="75" t="s">
        <v>72</v>
      </c>
      <c r="B7" s="75">
        <v>0</v>
      </c>
      <c r="C7" s="75">
        <v>14497</v>
      </c>
      <c r="D7" s="75">
        <v>44981.27</v>
      </c>
      <c r="E7" s="75">
        <v>31245.65</v>
      </c>
      <c r="F7" s="75">
        <f>SUM(F5:F6)</f>
        <v>36984</v>
      </c>
      <c r="G7" s="75">
        <f>SUM(G5:G6)</f>
        <v>29941.78</v>
      </c>
      <c r="H7" s="75">
        <f>SUM(B7:G7)</f>
        <v>157649.70000000001</v>
      </c>
      <c r="I7" s="75">
        <f>H7/6</f>
        <v>26274.95</v>
      </c>
    </row>
    <row r="8" spans="1:9" s="76" customFormat="1" ht="19" x14ac:dyDescent="0.25">
      <c r="A8" s="74"/>
      <c r="B8" s="74"/>
      <c r="C8" s="74"/>
      <c r="D8" s="74"/>
      <c r="E8" s="74"/>
      <c r="F8" s="74"/>
      <c r="G8" s="74"/>
      <c r="H8" s="75"/>
      <c r="I8" s="75"/>
    </row>
    <row r="9" spans="1:9" s="77" customFormat="1" ht="19" x14ac:dyDescent="0.25">
      <c r="A9" s="75" t="s">
        <v>73</v>
      </c>
      <c r="B9" s="75"/>
      <c r="C9" s="75"/>
      <c r="D9" s="75"/>
      <c r="E9" s="75"/>
      <c r="F9" s="75"/>
      <c r="G9" s="75"/>
      <c r="H9" s="75"/>
      <c r="I9" s="75"/>
    </row>
    <row r="10" spans="1:9" s="76" customFormat="1" ht="19" x14ac:dyDescent="0.25">
      <c r="A10" s="74" t="s">
        <v>46</v>
      </c>
      <c r="B10" s="74">
        <v>0</v>
      </c>
      <c r="C10" s="74">
        <v>78.900000000000006</v>
      </c>
      <c r="D10" s="74">
        <v>0</v>
      </c>
      <c r="E10" s="74">
        <v>0</v>
      </c>
      <c r="F10" s="74">
        <v>0</v>
      </c>
      <c r="G10" s="74">
        <f>IFERROR(VLOOKUP(A10,'Cash Flow'!B15:C37,2,FALSE),0)</f>
        <v>0</v>
      </c>
      <c r="H10" s="75">
        <f t="shared" ref="H10:H22" si="0">SUM(B10:G10)</f>
        <v>78.900000000000006</v>
      </c>
      <c r="I10" s="75">
        <f t="shared" ref="I10:I24" si="1">H10/6</f>
        <v>13.15</v>
      </c>
    </row>
    <row r="11" spans="1:9" s="76" customFormat="1" ht="19" x14ac:dyDescent="0.25">
      <c r="A11" s="74" t="s">
        <v>42</v>
      </c>
      <c r="B11" s="74">
        <v>0</v>
      </c>
      <c r="C11" s="74">
        <v>105</v>
      </c>
      <c r="D11" s="74">
        <v>0</v>
      </c>
      <c r="E11" s="74">
        <v>6</v>
      </c>
      <c r="F11" s="74">
        <v>0</v>
      </c>
      <c r="G11" s="74">
        <f>IFERROR(VLOOKUP(A11,'Cash Flow'!B16:C38,2,FALSE),0)</f>
        <v>0</v>
      </c>
      <c r="H11" s="75">
        <f t="shared" si="0"/>
        <v>111</v>
      </c>
      <c r="I11" s="75">
        <f t="shared" si="1"/>
        <v>18.5</v>
      </c>
    </row>
    <row r="12" spans="1:9" s="76" customFormat="1" ht="19" x14ac:dyDescent="0.25">
      <c r="A12" s="74" t="s">
        <v>38</v>
      </c>
      <c r="B12" s="74">
        <v>51.5</v>
      </c>
      <c r="C12" s="74">
        <v>200</v>
      </c>
      <c r="D12" s="74">
        <v>0</v>
      </c>
      <c r="E12" s="74">
        <v>0</v>
      </c>
      <c r="F12" s="74">
        <v>200</v>
      </c>
      <c r="G12" s="74">
        <f>IFERROR(VLOOKUP(A12,'Cash Flow'!B17:C39,2,FALSE),0)</f>
        <v>0</v>
      </c>
      <c r="H12" s="75">
        <f t="shared" si="0"/>
        <v>451.5</v>
      </c>
      <c r="I12" s="75">
        <f t="shared" si="1"/>
        <v>75.25</v>
      </c>
    </row>
    <row r="13" spans="1:9" s="76" customFormat="1" ht="19" x14ac:dyDescent="0.25">
      <c r="A13" s="74" t="s">
        <v>41</v>
      </c>
      <c r="B13" s="74">
        <v>84.47</v>
      </c>
      <c r="C13" s="74">
        <v>84.69</v>
      </c>
      <c r="D13" s="74">
        <v>84.77</v>
      </c>
      <c r="E13" s="74">
        <v>84.77</v>
      </c>
      <c r="F13" s="74">
        <v>85.08</v>
      </c>
      <c r="G13" s="74">
        <f>IFERROR(VLOOKUP(A13,'Cash Flow'!B18:C40,2,FALSE),0)</f>
        <v>85.8</v>
      </c>
      <c r="H13" s="75">
        <f t="shared" si="0"/>
        <v>509.58</v>
      </c>
      <c r="I13" s="75">
        <f t="shared" si="1"/>
        <v>84.929999999999993</v>
      </c>
    </row>
    <row r="14" spans="1:9" s="76" customFormat="1" ht="19" x14ac:dyDescent="0.25">
      <c r="A14" s="74" t="s">
        <v>62</v>
      </c>
      <c r="B14" s="74">
        <v>0</v>
      </c>
      <c r="C14" s="74">
        <v>0</v>
      </c>
      <c r="D14" s="74">
        <v>0</v>
      </c>
      <c r="E14" s="74">
        <v>0</v>
      </c>
      <c r="F14" s="74">
        <v>0</v>
      </c>
      <c r="G14" s="74">
        <f>IFERROR(VLOOKUP(A14,'Cash Flow'!B19:C41,2,FALSE),0)</f>
        <v>0</v>
      </c>
      <c r="H14" s="75">
        <f t="shared" si="0"/>
        <v>0</v>
      </c>
      <c r="I14" s="75">
        <f t="shared" si="1"/>
        <v>0</v>
      </c>
    </row>
    <row r="15" spans="1:9" s="76" customFormat="1" ht="19" x14ac:dyDescent="0.25">
      <c r="A15" s="74" t="s">
        <v>61</v>
      </c>
      <c r="B15" s="74">
        <v>74.48</v>
      </c>
      <c r="C15" s="74">
        <v>0</v>
      </c>
      <c r="D15" s="74">
        <v>0</v>
      </c>
      <c r="E15" s="74">
        <v>0</v>
      </c>
      <c r="F15" s="74">
        <v>0</v>
      </c>
      <c r="G15" s="74">
        <f>IFERROR(VLOOKUP(A15,'Cash Flow'!B20:C42,2,FALSE),0)</f>
        <v>0</v>
      </c>
      <c r="H15" s="75">
        <f t="shared" si="0"/>
        <v>74.48</v>
      </c>
      <c r="I15" s="75">
        <f t="shared" si="1"/>
        <v>12.413333333333334</v>
      </c>
    </row>
    <row r="16" spans="1:9" s="76" customFormat="1" ht="19" x14ac:dyDescent="0.25">
      <c r="A16" s="74" t="s">
        <v>48</v>
      </c>
      <c r="B16" s="74">
        <v>0</v>
      </c>
      <c r="C16" s="74">
        <v>0</v>
      </c>
      <c r="D16" s="74">
        <v>0</v>
      </c>
      <c r="E16" s="74">
        <v>1175.68</v>
      </c>
      <c r="F16" s="74">
        <v>0</v>
      </c>
      <c r="G16" s="74">
        <f>IFERROR(VLOOKUP(A16,'Cash Flow'!B21:C43,2,FALSE),0)</f>
        <v>0</v>
      </c>
      <c r="H16" s="75">
        <f t="shared" si="0"/>
        <v>1175.68</v>
      </c>
      <c r="I16" s="75">
        <f t="shared" si="1"/>
        <v>195.94666666666669</v>
      </c>
    </row>
    <row r="17" spans="1:9" s="76" customFormat="1" ht="19" x14ac:dyDescent="0.25">
      <c r="A17" s="74" t="s">
        <v>195</v>
      </c>
      <c r="B17" s="74">
        <v>0</v>
      </c>
      <c r="C17" s="74">
        <v>0</v>
      </c>
      <c r="D17" s="74">
        <v>0</v>
      </c>
      <c r="E17" s="74">
        <v>0</v>
      </c>
      <c r="F17" s="74">
        <v>351</v>
      </c>
      <c r="G17" s="74">
        <f>IFERROR(VLOOKUP(A17,'Cash Flow'!B22:C44,2,FALSE),0)</f>
        <v>0</v>
      </c>
      <c r="H17" s="75">
        <f t="shared" si="0"/>
        <v>351</v>
      </c>
      <c r="I17" s="75">
        <f t="shared" ref="I17" si="2">H17/6</f>
        <v>58.5</v>
      </c>
    </row>
    <row r="18" spans="1:9" s="76" customFormat="1" ht="19" x14ac:dyDescent="0.25">
      <c r="A18" s="74" t="s">
        <v>64</v>
      </c>
      <c r="B18" s="74">
        <v>0</v>
      </c>
      <c r="C18" s="74">
        <v>751.57</v>
      </c>
      <c r="D18" s="74">
        <v>776.11</v>
      </c>
      <c r="E18" s="74">
        <v>355.63</v>
      </c>
      <c r="F18" s="74">
        <v>653.1</v>
      </c>
      <c r="G18" s="74">
        <f>IFERROR(VLOOKUP(A18,'Cash Flow'!B22:C45,2,FALSE),0)</f>
        <v>909.1</v>
      </c>
      <c r="H18" s="75">
        <f t="shared" si="0"/>
        <v>3445.5099999999998</v>
      </c>
      <c r="I18" s="75">
        <f t="shared" si="1"/>
        <v>574.25166666666667</v>
      </c>
    </row>
    <row r="19" spans="1:9" s="76" customFormat="1" ht="19" x14ac:dyDescent="0.25">
      <c r="A19" s="74" t="s">
        <v>69</v>
      </c>
      <c r="B19" s="74">
        <v>0</v>
      </c>
      <c r="C19" s="74">
        <v>0</v>
      </c>
      <c r="D19" s="74">
        <v>62</v>
      </c>
      <c r="E19" s="74">
        <v>0</v>
      </c>
      <c r="F19" s="74">
        <v>0</v>
      </c>
      <c r="G19" s="74">
        <f>IFERROR(VLOOKUP(A19,'Cash Flow'!B23:C46,2,FALSE),0)</f>
        <v>0</v>
      </c>
      <c r="H19" s="75">
        <f t="shared" si="0"/>
        <v>62</v>
      </c>
      <c r="I19" s="75">
        <f t="shared" si="1"/>
        <v>10.333333333333334</v>
      </c>
    </row>
    <row r="20" spans="1:9" s="76" customFormat="1" ht="19" x14ac:dyDescent="0.25">
      <c r="A20" s="74" t="s">
        <v>23</v>
      </c>
      <c r="B20" s="74">
        <v>0</v>
      </c>
      <c r="C20" s="74">
        <v>22121</v>
      </c>
      <c r="D20" s="74">
        <v>21053.27</v>
      </c>
      <c r="E20" s="74">
        <v>21482.39</v>
      </c>
      <c r="F20" s="74">
        <v>21581.11</v>
      </c>
      <c r="G20" s="74">
        <f>IFERROR(VLOOKUP(A20,'Cash Flow'!B24:C47,2,FALSE),0)</f>
        <v>21077.31</v>
      </c>
      <c r="H20" s="75">
        <f t="shared" si="0"/>
        <v>107315.08</v>
      </c>
      <c r="I20" s="75">
        <f t="shared" si="1"/>
        <v>17885.846666666668</v>
      </c>
    </row>
    <row r="21" spans="1:9" s="76" customFormat="1" ht="19" x14ac:dyDescent="0.25">
      <c r="A21" s="74" t="s">
        <v>24</v>
      </c>
      <c r="B21" s="74">
        <v>1732.86</v>
      </c>
      <c r="C21" s="74">
        <v>3494.76</v>
      </c>
      <c r="D21" s="74">
        <v>7334.02</v>
      </c>
      <c r="E21" s="74">
        <v>1583.19</v>
      </c>
      <c r="F21" s="74">
        <v>3836.36</v>
      </c>
      <c r="G21" s="74">
        <f>IFERROR(VLOOKUP(A21,'Cash Flow'!B25:C48,2,FALSE),0)</f>
        <v>2297.86</v>
      </c>
      <c r="H21" s="75">
        <f t="shared" si="0"/>
        <v>20279.05</v>
      </c>
      <c r="I21" s="75">
        <f t="shared" si="1"/>
        <v>3379.8416666666667</v>
      </c>
    </row>
    <row r="22" spans="1:9" s="77" customFormat="1" ht="19" x14ac:dyDescent="0.25">
      <c r="A22" s="75" t="s">
        <v>74</v>
      </c>
      <c r="B22" s="75">
        <v>1943.31</v>
      </c>
      <c r="C22" s="75">
        <v>26835.919999999998</v>
      </c>
      <c r="D22" s="75">
        <v>29310.17</v>
      </c>
      <c r="E22" s="75">
        <v>24687.66</v>
      </c>
      <c r="F22" s="75">
        <f>SUM(F10:F21)</f>
        <v>26706.65</v>
      </c>
      <c r="G22" s="75">
        <f>SUM(G10:G21)</f>
        <v>24370.070000000003</v>
      </c>
      <c r="H22" s="75">
        <f t="shared" si="0"/>
        <v>133853.78</v>
      </c>
      <c r="I22" s="75">
        <f t="shared" si="1"/>
        <v>22308.963333333333</v>
      </c>
    </row>
    <row r="23" spans="1:9" s="77" customFormat="1" ht="19" x14ac:dyDescent="0.25">
      <c r="A23" s="75"/>
      <c r="B23" s="75"/>
      <c r="C23" s="75"/>
      <c r="D23" s="75"/>
      <c r="E23" s="75"/>
      <c r="F23" s="75"/>
      <c r="G23" s="75"/>
      <c r="H23" s="75"/>
      <c r="I23" s="75"/>
    </row>
    <row r="24" spans="1:9" s="77" customFormat="1" ht="19" x14ac:dyDescent="0.25">
      <c r="A24" s="75" t="s">
        <v>17</v>
      </c>
      <c r="B24" s="75">
        <v>-1943.31</v>
      </c>
      <c r="C24" s="75">
        <v>-12338.92</v>
      </c>
      <c r="D24" s="75">
        <v>15671.1</v>
      </c>
      <c r="E24" s="75">
        <v>6557.99</v>
      </c>
      <c r="F24" s="75">
        <f>+F7-F22</f>
        <v>10277.349999999999</v>
      </c>
      <c r="G24" s="75">
        <f>+G7-G22</f>
        <v>5571.7099999999955</v>
      </c>
      <c r="H24" s="75">
        <f>SUM(B24:G24)</f>
        <v>23795.919999999995</v>
      </c>
      <c r="I24" s="75">
        <f t="shared" si="1"/>
        <v>3965.9866666666658</v>
      </c>
    </row>
    <row r="25" spans="1:9" s="76" customFormat="1" ht="19" x14ac:dyDescent="0.25">
      <c r="A25" s="74"/>
      <c r="B25" s="74"/>
      <c r="C25" s="74"/>
      <c r="D25" s="74"/>
      <c r="H25" s="77"/>
      <c r="I25" s="77"/>
    </row>
    <row r="26" spans="1:9" s="76" customFormat="1" ht="19" x14ac:dyDescent="0.25">
      <c r="A26" s="74"/>
      <c r="B26" s="74"/>
      <c r="C26" s="74"/>
      <c r="D26" s="74"/>
      <c r="H26" s="77"/>
      <c r="I26" s="77"/>
    </row>
    <row r="27" spans="1:9" s="76" customFormat="1" ht="19" x14ac:dyDescent="0.25">
      <c r="A27" s="74"/>
      <c r="B27" s="74"/>
      <c r="C27" s="74"/>
      <c r="D27" s="74"/>
      <c r="H27" s="77"/>
      <c r="I27" s="77"/>
    </row>
    <row r="28" spans="1:9" s="76" customFormat="1" ht="19" x14ac:dyDescent="0.25">
      <c r="A28" s="74"/>
      <c r="B28" s="74"/>
      <c r="C28" s="74"/>
      <c r="D28" s="74"/>
      <c r="H28" s="77"/>
      <c r="I28" s="77"/>
    </row>
    <row r="29" spans="1:9" s="76" customFormat="1" ht="19" x14ac:dyDescent="0.25">
      <c r="A29" s="78"/>
      <c r="B29" s="78"/>
      <c r="C29" s="78"/>
      <c r="D29" s="79"/>
      <c r="E29" s="78"/>
      <c r="F29" s="78"/>
      <c r="G29" s="80"/>
      <c r="H29" s="81"/>
      <c r="I29" s="77"/>
    </row>
    <row r="30" spans="1:9" s="76" customFormat="1" ht="19" x14ac:dyDescent="0.25">
      <c r="A30" s="74"/>
      <c r="B30" s="74"/>
      <c r="C30" s="74"/>
      <c r="H30" s="77"/>
      <c r="I30" s="77"/>
    </row>
    <row r="31" spans="1:9" s="76" customFormat="1" ht="19" x14ac:dyDescent="0.25">
      <c r="A31" s="74"/>
      <c r="B31" s="74"/>
      <c r="C31" s="74"/>
      <c r="H31" s="77"/>
      <c r="I31" s="77"/>
    </row>
    <row r="32" spans="1:9" s="76" customFormat="1" ht="19" x14ac:dyDescent="0.25">
      <c r="A32" s="74"/>
      <c r="B32" s="74"/>
      <c r="C32" s="74"/>
      <c r="D32" s="82"/>
      <c r="E32" s="82"/>
      <c r="F32" s="82"/>
      <c r="G32" s="82"/>
      <c r="H32" s="80"/>
      <c r="I32" s="77"/>
    </row>
    <row r="33" spans="1:9" s="76" customFormat="1" ht="19" x14ac:dyDescent="0.25">
      <c r="A33" s="74"/>
      <c r="B33" s="74"/>
      <c r="C33" s="74"/>
      <c r="D33" s="82"/>
      <c r="E33" s="82"/>
      <c r="F33" s="82"/>
      <c r="G33" s="82"/>
      <c r="H33" s="80"/>
      <c r="I33" s="77"/>
    </row>
    <row r="34" spans="1:9" s="76" customFormat="1" ht="19" x14ac:dyDescent="0.25">
      <c r="A34" s="74"/>
      <c r="B34" s="74"/>
      <c r="C34" s="74"/>
      <c r="H34" s="80"/>
      <c r="I34" s="77"/>
    </row>
    <row r="35" spans="1:9" s="76" customFormat="1" ht="19" x14ac:dyDescent="0.25">
      <c r="A35" s="74"/>
      <c r="B35" s="74"/>
      <c r="C35" s="74"/>
      <c r="G35" s="82"/>
      <c r="H35" s="80"/>
      <c r="I35" s="77"/>
    </row>
    <row r="36" spans="1:9" s="76" customFormat="1" ht="19" x14ac:dyDescent="0.25">
      <c r="A36" s="74"/>
      <c r="B36" s="74"/>
      <c r="C36" s="74"/>
      <c r="G36" s="82"/>
      <c r="H36" s="80"/>
      <c r="I36" s="77"/>
    </row>
    <row r="37" spans="1:9" s="76" customFormat="1" ht="19" x14ac:dyDescent="0.25">
      <c r="A37" s="74"/>
      <c r="B37" s="74"/>
      <c r="C37" s="74"/>
      <c r="G37" s="82"/>
      <c r="H37" s="80"/>
      <c r="I37" s="77"/>
    </row>
    <row r="38" spans="1:9" s="76" customFormat="1" ht="19" x14ac:dyDescent="0.25">
      <c r="A38" s="74"/>
      <c r="B38" s="74"/>
      <c r="C38" s="74"/>
      <c r="D38" s="82"/>
      <c r="E38" s="82"/>
      <c r="F38" s="82"/>
      <c r="G38" s="82"/>
      <c r="H38" s="80"/>
      <c r="I38" s="77"/>
    </row>
    <row r="39" spans="1:9" s="76" customFormat="1" ht="19" x14ac:dyDescent="0.25">
      <c r="A39" s="74"/>
      <c r="B39" s="74"/>
      <c r="C39" s="74"/>
      <c r="H39" s="77"/>
      <c r="I39" s="77"/>
    </row>
    <row r="40" spans="1:9" s="76" customFormat="1" ht="19" x14ac:dyDescent="0.25">
      <c r="A40" s="74"/>
      <c r="B40" s="74"/>
      <c r="C40" s="74"/>
      <c r="H40" s="77"/>
      <c r="I40" s="77"/>
    </row>
    <row r="41" spans="1:9" s="76" customFormat="1" ht="19" x14ac:dyDescent="0.25">
      <c r="A41" s="74"/>
      <c r="B41" s="74"/>
      <c r="C41" s="74"/>
      <c r="H41" s="77"/>
      <c r="I41" s="77"/>
    </row>
    <row r="42" spans="1:9" s="76" customFormat="1" ht="19" x14ac:dyDescent="0.25">
      <c r="A42" s="74"/>
      <c r="B42" s="74"/>
      <c r="C42" s="74"/>
      <c r="H42" s="77"/>
      <c r="I42" s="77"/>
    </row>
    <row r="43" spans="1:9" s="76" customFormat="1" ht="19" x14ac:dyDescent="0.25">
      <c r="A43" s="74"/>
      <c r="B43" s="74"/>
      <c r="C43" s="74"/>
      <c r="E43" s="82"/>
      <c r="F43" s="82"/>
      <c r="G43" s="82"/>
      <c r="H43" s="80"/>
      <c r="I43" s="77"/>
    </row>
    <row r="44" spans="1:9" s="76" customFormat="1" ht="19" x14ac:dyDescent="0.25">
      <c r="A44" s="74"/>
      <c r="B44" s="74"/>
      <c r="C44" s="74"/>
      <c r="E44" s="82"/>
      <c r="F44" s="82"/>
      <c r="G44" s="82"/>
      <c r="H44" s="80"/>
      <c r="I44" s="77"/>
    </row>
    <row r="45" spans="1:9" s="76" customFormat="1" ht="19" x14ac:dyDescent="0.25">
      <c r="A45" s="74"/>
      <c r="B45" s="74"/>
      <c r="C45" s="74"/>
      <c r="E45" s="82"/>
      <c r="F45" s="82"/>
      <c r="G45" s="82"/>
      <c r="H45" s="80"/>
      <c r="I45" s="77"/>
    </row>
    <row r="46" spans="1:9" s="76" customFormat="1" ht="19" x14ac:dyDescent="0.25">
      <c r="A46" s="74"/>
      <c r="B46" s="74"/>
      <c r="C46" s="74"/>
      <c r="G46" s="82"/>
      <c r="H46" s="80"/>
      <c r="I46" s="77"/>
    </row>
    <row r="47" spans="1:9" s="76" customFormat="1" ht="19" x14ac:dyDescent="0.25">
      <c r="A47" s="74"/>
      <c r="B47" s="74"/>
      <c r="C47" s="74"/>
      <c r="D47" s="82"/>
      <c r="G47" s="82"/>
      <c r="H47" s="80"/>
      <c r="I47" s="77"/>
    </row>
    <row r="48" spans="1:9" s="76" customFormat="1" ht="19" x14ac:dyDescent="0.25">
      <c r="A48" s="74"/>
      <c r="B48" s="74"/>
      <c r="C48" s="74"/>
      <c r="G48" s="82"/>
      <c r="H48" s="80"/>
      <c r="I48" s="77"/>
    </row>
    <row r="49" spans="1:9" s="76" customFormat="1" ht="19" x14ac:dyDescent="0.25">
      <c r="A49" s="74"/>
      <c r="B49" s="74"/>
      <c r="C49" s="74"/>
      <c r="H49" s="77"/>
      <c r="I49" s="77"/>
    </row>
    <row r="50" spans="1:9" s="76" customFormat="1" ht="19" x14ac:dyDescent="0.25">
      <c r="A50" s="74"/>
      <c r="B50" s="74"/>
      <c r="C50" s="74"/>
      <c r="H50" s="77"/>
      <c r="I50" s="77"/>
    </row>
    <row r="51" spans="1:9" s="76" customFormat="1" ht="19" x14ac:dyDescent="0.25">
      <c r="A51" s="74"/>
      <c r="B51" s="74"/>
      <c r="C51" s="74"/>
      <c r="H51" s="77"/>
      <c r="I51" s="77"/>
    </row>
    <row r="52" spans="1:9" s="76" customFormat="1" ht="19" x14ac:dyDescent="0.25">
      <c r="A52" s="74"/>
      <c r="B52" s="74"/>
      <c r="C52" s="74"/>
      <c r="H52" s="77"/>
      <c r="I52" s="77"/>
    </row>
    <row r="53" spans="1:9" s="76" customFormat="1" ht="19" x14ac:dyDescent="0.25">
      <c r="A53" s="74"/>
      <c r="B53" s="74"/>
      <c r="C53" s="74"/>
      <c r="H53" s="77"/>
      <c r="I53" s="77"/>
    </row>
    <row r="54" spans="1:9" s="76" customFormat="1" ht="19" x14ac:dyDescent="0.25">
      <c r="A54" s="74"/>
      <c r="B54" s="74"/>
      <c r="C54" s="74"/>
      <c r="H54" s="77"/>
      <c r="I54" s="77"/>
    </row>
    <row r="55" spans="1:9" s="76" customFormat="1" ht="19" x14ac:dyDescent="0.25">
      <c r="A55" s="74"/>
      <c r="B55" s="74"/>
      <c r="C55" s="74"/>
      <c r="E55" s="82"/>
      <c r="F55" s="82"/>
      <c r="G55" s="82"/>
      <c r="H55" s="80"/>
      <c r="I55" s="77"/>
    </row>
    <row r="56" spans="1:9" s="76" customFormat="1" ht="19" x14ac:dyDescent="0.25">
      <c r="A56" s="74"/>
      <c r="B56" s="74"/>
      <c r="C56" s="74"/>
      <c r="G56" s="82"/>
      <c r="H56" s="80"/>
      <c r="I56" s="77"/>
    </row>
    <row r="57" spans="1:9" s="76" customFormat="1" ht="19" x14ac:dyDescent="0.25">
      <c r="A57" s="74"/>
      <c r="B57" s="74"/>
      <c r="C57" s="74"/>
      <c r="H57" s="77"/>
      <c r="I57" s="77"/>
    </row>
    <row r="58" spans="1:9" s="76" customFormat="1" ht="19" x14ac:dyDescent="0.25">
      <c r="A58" s="74"/>
      <c r="B58" s="74"/>
      <c r="C58" s="74"/>
      <c r="D58" s="82"/>
      <c r="E58" s="82"/>
      <c r="F58" s="82"/>
      <c r="G58" s="82"/>
      <c r="H58" s="80"/>
      <c r="I58" s="77"/>
    </row>
    <row r="59" spans="1:9" s="76" customFormat="1" ht="19" x14ac:dyDescent="0.25">
      <c r="A59" s="74"/>
      <c r="B59" s="74"/>
      <c r="C59" s="74"/>
      <c r="D59" s="82"/>
      <c r="E59" s="82"/>
      <c r="F59" s="82"/>
      <c r="G59" s="82"/>
      <c r="H59" s="80"/>
      <c r="I59" s="77"/>
    </row>
    <row r="60" spans="1:9" s="76" customFormat="1" ht="19" x14ac:dyDescent="0.25">
      <c r="A60" s="74"/>
      <c r="B60" s="74"/>
      <c r="C60" s="74"/>
      <c r="H60" s="77"/>
      <c r="I60" s="77"/>
    </row>
    <row r="61" spans="1:9" s="76" customFormat="1" ht="19" x14ac:dyDescent="0.25">
      <c r="A61" s="74"/>
      <c r="B61" s="74"/>
      <c r="C61" s="74"/>
      <c r="H61" s="77"/>
      <c r="I61" s="77"/>
    </row>
    <row r="62" spans="1:9" s="76" customFormat="1" ht="19" x14ac:dyDescent="0.25">
      <c r="A62" s="74"/>
      <c r="B62" s="74"/>
      <c r="C62" s="74"/>
      <c r="G62" s="82"/>
      <c r="H62" s="80"/>
      <c r="I62" s="77"/>
    </row>
    <row r="63" spans="1:9" s="76" customFormat="1" ht="19" x14ac:dyDescent="0.25">
      <c r="A63" s="74"/>
      <c r="B63" s="74"/>
      <c r="C63" s="74"/>
      <c r="H63" s="77"/>
      <c r="I63" s="77"/>
    </row>
    <row r="64" spans="1:9" s="76" customFormat="1" ht="19" x14ac:dyDescent="0.25">
      <c r="A64" s="74"/>
      <c r="B64" s="74"/>
      <c r="C64" s="74"/>
      <c r="D64" s="82"/>
      <c r="G64" s="82"/>
      <c r="H64" s="80"/>
      <c r="I64" s="77"/>
    </row>
    <row r="65" spans="1:9" s="76" customFormat="1" ht="19" x14ac:dyDescent="0.25">
      <c r="A65" s="74"/>
      <c r="B65" s="74"/>
      <c r="C65" s="74"/>
      <c r="H65" s="77"/>
      <c r="I65" s="77"/>
    </row>
    <row r="66" spans="1:9" s="76" customFormat="1" ht="19" x14ac:dyDescent="0.25">
      <c r="A66" s="74"/>
      <c r="B66" s="74"/>
      <c r="C66" s="74"/>
      <c r="G66" s="82"/>
      <c r="H66" s="80"/>
      <c r="I66" s="77"/>
    </row>
    <row r="67" spans="1:9" s="76" customFormat="1" ht="19" x14ac:dyDescent="0.25">
      <c r="A67" s="74"/>
      <c r="B67" s="74"/>
      <c r="C67" s="74"/>
      <c r="D67" s="82"/>
      <c r="G67" s="82"/>
      <c r="H67" s="80"/>
      <c r="I67" s="77"/>
    </row>
    <row r="68" spans="1:9" s="76" customFormat="1" ht="19" x14ac:dyDescent="0.25">
      <c r="A68" s="74"/>
      <c r="B68" s="74"/>
      <c r="C68" s="74"/>
      <c r="G68" s="82"/>
      <c r="H68" s="80"/>
      <c r="I68" s="77"/>
    </row>
    <row r="69" spans="1:9" s="76" customFormat="1" ht="19" x14ac:dyDescent="0.25">
      <c r="A69" s="74"/>
      <c r="B69" s="74"/>
      <c r="C69" s="74"/>
      <c r="D69" s="82"/>
      <c r="E69" s="82"/>
      <c r="F69" s="82"/>
      <c r="G69" s="82"/>
      <c r="H69" s="80"/>
      <c r="I69" s="77"/>
    </row>
    <row r="70" spans="1:9" s="76" customFormat="1" ht="19" x14ac:dyDescent="0.25">
      <c r="A70" s="74"/>
      <c r="B70" s="74"/>
      <c r="C70" s="74"/>
      <c r="H70" s="77"/>
      <c r="I70" s="77"/>
    </row>
    <row r="71" spans="1:9" s="76" customFormat="1" ht="19" x14ac:dyDescent="0.25">
      <c r="A71" s="74"/>
      <c r="B71" s="74"/>
      <c r="C71" s="74"/>
      <c r="D71" s="82"/>
      <c r="E71" s="82"/>
      <c r="F71" s="82"/>
      <c r="G71" s="82"/>
      <c r="H71" s="80"/>
      <c r="I71" s="77"/>
    </row>
    <row r="72" spans="1:9" s="76" customFormat="1" ht="19" x14ac:dyDescent="0.25">
      <c r="A72" s="74"/>
      <c r="B72" s="74"/>
      <c r="C72" s="74"/>
      <c r="H72" s="77"/>
      <c r="I72" s="77"/>
    </row>
    <row r="73" spans="1:9" s="76" customFormat="1" ht="19" x14ac:dyDescent="0.25">
      <c r="A73" s="74"/>
      <c r="B73" s="74"/>
      <c r="C73" s="74"/>
      <c r="H73" s="77"/>
      <c r="I73" s="77"/>
    </row>
    <row r="74" spans="1:9" s="76" customFormat="1" ht="19" x14ac:dyDescent="0.25">
      <c r="A74" s="74"/>
      <c r="B74" s="74"/>
      <c r="C74" s="74"/>
      <c r="H74" s="77"/>
      <c r="I74" s="77"/>
    </row>
    <row r="75" spans="1:9" s="76" customFormat="1" ht="19" x14ac:dyDescent="0.25">
      <c r="A75" s="74"/>
      <c r="B75" s="74"/>
      <c r="C75" s="74"/>
      <c r="H75" s="77"/>
      <c r="I75" s="77"/>
    </row>
    <row r="76" spans="1:9" s="76" customFormat="1" ht="19" x14ac:dyDescent="0.25">
      <c r="A76" s="74"/>
      <c r="B76" s="74"/>
      <c r="C76" s="74"/>
      <c r="D76" s="74"/>
      <c r="H76" s="77"/>
      <c r="I76" s="77"/>
    </row>
    <row r="77" spans="1:9" s="76" customFormat="1" ht="19" x14ac:dyDescent="0.25">
      <c r="A77" s="74"/>
      <c r="B77" s="74"/>
      <c r="C77" s="74"/>
      <c r="D77" s="74"/>
      <c r="H77" s="77"/>
      <c r="I77" s="77"/>
    </row>
    <row r="78" spans="1:9" s="76" customFormat="1" ht="19" x14ac:dyDescent="0.25">
      <c r="A78" s="74"/>
      <c r="B78" s="74"/>
      <c r="C78" s="74"/>
      <c r="D78" s="74"/>
      <c r="H78" s="77"/>
      <c r="I78" s="77"/>
    </row>
    <row r="79" spans="1:9" s="76" customFormat="1" ht="19" x14ac:dyDescent="0.25">
      <c r="A79" s="74"/>
      <c r="B79" s="74"/>
      <c r="C79" s="74"/>
      <c r="D79" s="74"/>
      <c r="H79" s="77"/>
      <c r="I79" s="77"/>
    </row>
  </sheetData>
  <phoneticPr fontId="5" type="noConversion"/>
  <printOptions horizontalCentered="1"/>
  <pageMargins left="0.31" right="0.28000000000000003" top="1" bottom="1" header="0.5" footer="0.5"/>
  <pageSetup orientation="landscape" horizontalDpi="4294967293" verticalDpi="0" r:id="rId1"/>
  <headerFooter alignWithMargins="0">
    <oddHeader>&amp;C&amp;"Georgia,Regular"Prettyboy Recreation Coiuncil
 HOMEBASE/TINY TOTS&amp;R&amp;"Arial,Bold"Last 6 Months</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34FBCD-5764-4DE6-B5BA-751AC24D3F98}">
  <dimension ref="B1:F14"/>
  <sheetViews>
    <sheetView showGridLines="0" workbookViewId="0">
      <selection activeCell="G11" sqref="G11"/>
    </sheetView>
  </sheetViews>
  <sheetFormatPr baseColWidth="10" defaultColWidth="8.83203125" defaultRowHeight="13" x14ac:dyDescent="0.15"/>
  <cols>
    <col min="1" max="1" width="0.83203125" customWidth="1"/>
    <col min="2" max="2" width="50.1640625" customWidth="1"/>
    <col min="3" max="3" width="1.1640625" customWidth="1"/>
    <col min="4" max="4" width="4.33203125" customWidth="1"/>
    <col min="5" max="6" width="12.5" customWidth="1"/>
  </cols>
  <sheetData>
    <row r="1" spans="2:6" ht="28" x14ac:dyDescent="0.15">
      <c r="B1" s="6" t="s">
        <v>164</v>
      </c>
      <c r="C1" s="6"/>
      <c r="D1" s="12"/>
      <c r="E1" s="12"/>
      <c r="F1" s="12"/>
    </row>
    <row r="2" spans="2:6" ht="14" x14ac:dyDescent="0.15">
      <c r="B2" s="6" t="s">
        <v>165</v>
      </c>
      <c r="C2" s="6"/>
      <c r="D2" s="12"/>
      <c r="E2" s="12"/>
      <c r="F2" s="12"/>
    </row>
    <row r="3" spans="2:6" x14ac:dyDescent="0.15">
      <c r="B3" s="7"/>
      <c r="C3" s="7"/>
      <c r="D3" s="13"/>
      <c r="E3" s="13"/>
      <c r="F3" s="13"/>
    </row>
    <row r="4" spans="2:6" ht="42" x14ac:dyDescent="0.15">
      <c r="B4" s="7" t="s">
        <v>166</v>
      </c>
      <c r="C4" s="7"/>
      <c r="D4" s="13"/>
      <c r="E4" s="13"/>
      <c r="F4" s="13"/>
    </row>
    <row r="5" spans="2:6" x14ac:dyDescent="0.15">
      <c r="B5" s="7"/>
      <c r="C5" s="7"/>
      <c r="D5" s="13"/>
      <c r="E5" s="13"/>
      <c r="F5" s="13"/>
    </row>
    <row r="6" spans="2:6" ht="28" x14ac:dyDescent="0.15">
      <c r="B6" s="6" t="s">
        <v>167</v>
      </c>
      <c r="C6" s="6"/>
      <c r="D6" s="12"/>
      <c r="E6" s="12" t="s">
        <v>168</v>
      </c>
      <c r="F6" s="12" t="s">
        <v>169</v>
      </c>
    </row>
    <row r="7" spans="2:6" ht="14" thickBot="1" x14ac:dyDescent="0.2">
      <c r="B7" s="7"/>
      <c r="C7" s="7"/>
      <c r="D7" s="13"/>
      <c r="E7" s="13"/>
      <c r="F7" s="13"/>
    </row>
    <row r="8" spans="2:6" ht="42" x14ac:dyDescent="0.15">
      <c r="B8" s="8" t="s">
        <v>170</v>
      </c>
      <c r="C8" s="9"/>
      <c r="D8" s="14"/>
      <c r="E8" s="14">
        <v>1</v>
      </c>
      <c r="F8" s="15"/>
    </row>
    <row r="9" spans="2:6" ht="15" thickBot="1" x14ac:dyDescent="0.2">
      <c r="B9" s="10"/>
      <c r="C9" s="11"/>
      <c r="D9" s="16"/>
      <c r="E9" s="17" t="s">
        <v>171</v>
      </c>
      <c r="F9" s="18" t="s">
        <v>172</v>
      </c>
    </row>
    <row r="10" spans="2:6" ht="14" thickBot="1" x14ac:dyDescent="0.2">
      <c r="B10" s="7"/>
      <c r="C10" s="7"/>
      <c r="D10" s="13"/>
      <c r="E10" s="13"/>
      <c r="F10" s="13"/>
    </row>
    <row r="11" spans="2:6" ht="56" x14ac:dyDescent="0.15">
      <c r="B11" s="8" t="s">
        <v>173</v>
      </c>
      <c r="C11" s="9"/>
      <c r="D11" s="14"/>
      <c r="E11" s="14">
        <v>1</v>
      </c>
      <c r="F11" s="15"/>
    </row>
    <row r="12" spans="2:6" ht="15" thickBot="1" x14ac:dyDescent="0.2">
      <c r="B12" s="10"/>
      <c r="C12" s="11"/>
      <c r="D12" s="16"/>
      <c r="E12" s="17" t="s">
        <v>171</v>
      </c>
      <c r="F12" s="18" t="s">
        <v>172</v>
      </c>
    </row>
    <row r="13" spans="2:6" x14ac:dyDescent="0.15">
      <c r="B13" s="7"/>
      <c r="C13" s="7"/>
      <c r="D13" s="13"/>
      <c r="E13" s="13"/>
      <c r="F13" s="13"/>
    </row>
    <row r="14" spans="2:6" x14ac:dyDescent="0.15">
      <c r="B14" s="7"/>
      <c r="C14" s="7"/>
      <c r="D14" s="13"/>
      <c r="E14" s="13"/>
      <c r="F14" s="13"/>
    </row>
  </sheetData>
  <hyperlinks>
    <hyperlink ref="E9" location="'CC'!A1:F87" display="'CC'!A1:F87" xr:uid="{40BBB63C-7A0C-4632-B6F9-03892F1C53D9}"/>
    <hyperlink ref="E12" location="'CC'!A1:F87" display="'CC'!A1:F87" xr:uid="{C67090BA-86A9-4434-B901-939FEB4CDDA2}"/>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78AB7F-4C20-4F4D-A826-B7117428D7ED}">
  <sheetPr>
    <tabColor rgb="FF00B0F0"/>
  </sheetPr>
  <dimension ref="A1"/>
  <sheetViews>
    <sheetView workbookViewId="0">
      <selection activeCell="F166" sqref="F166"/>
    </sheetView>
  </sheetViews>
  <sheetFormatPr baseColWidth="10" defaultColWidth="8.83203125" defaultRowHeight="13" x14ac:dyDescent="0.15"/>
  <sheetData/>
  <pageMargins left="0.7" right="0.7" top="0.75" bottom="0.75" header="0.3" footer="0.3"/>
  <pageSetup orientation="portrait" horizontalDpi="0" verticalDpi="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68CD8D-3ACD-4EA1-B93B-A49E7DA29730}">
  <sheetPr>
    <tabColor rgb="FF00B0F0"/>
  </sheetPr>
  <dimension ref="B3:J15"/>
  <sheetViews>
    <sheetView zoomScale="130" zoomScaleNormal="130" workbookViewId="0">
      <selection activeCell="F12" sqref="F12"/>
    </sheetView>
  </sheetViews>
  <sheetFormatPr baseColWidth="10" defaultColWidth="8.83203125" defaultRowHeight="13" x14ac:dyDescent="0.15"/>
  <cols>
    <col min="9" max="9" width="8.83203125" style="21"/>
    <col min="10" max="10" width="14" style="5" bestFit="1" customWidth="1"/>
  </cols>
  <sheetData>
    <row r="3" spans="2:10" x14ac:dyDescent="0.15">
      <c r="B3" s="20" t="s">
        <v>174</v>
      </c>
      <c r="J3" s="22" t="s">
        <v>177</v>
      </c>
    </row>
    <row r="4" spans="2:10" x14ac:dyDescent="0.15">
      <c r="B4" s="20" t="s">
        <v>175</v>
      </c>
    </row>
    <row r="5" spans="2:10" x14ac:dyDescent="0.15">
      <c r="B5" s="20" t="s">
        <v>176</v>
      </c>
      <c r="I5" s="21" t="s">
        <v>178</v>
      </c>
      <c r="J5" s="5">
        <f>CHK!F129</f>
        <v>3960</v>
      </c>
    </row>
    <row r="6" spans="2:10" x14ac:dyDescent="0.15">
      <c r="B6" s="53" t="s">
        <v>275</v>
      </c>
      <c r="I6" s="21" t="s">
        <v>179</v>
      </c>
      <c r="J6" s="5">
        <f>'Sweep Int'!L11</f>
        <v>414.1</v>
      </c>
    </row>
    <row r="7" spans="2:10" x14ac:dyDescent="0.15">
      <c r="B7" s="53" t="s">
        <v>276</v>
      </c>
      <c r="I7" s="21" t="s">
        <v>180</v>
      </c>
      <c r="J7" s="5">
        <f>CC!E45</f>
        <v>-2383.66</v>
      </c>
    </row>
    <row r="8" spans="2:10" x14ac:dyDescent="0.15">
      <c r="B8" s="53" t="s">
        <v>274</v>
      </c>
      <c r="I8" s="21" t="s">
        <v>181</v>
      </c>
      <c r="J8" s="54">
        <f>-151.2-53.7-195.61-1210</f>
        <v>-1610.51</v>
      </c>
    </row>
    <row r="9" spans="2:10" x14ac:dyDescent="0.15">
      <c r="I9" s="21" t="s">
        <v>91</v>
      </c>
      <c r="J9" s="55">
        <f>SUM(J5:J8)</f>
        <v>379.93000000000052</v>
      </c>
    </row>
    <row r="10" spans="2:10" x14ac:dyDescent="0.15">
      <c r="B10" s="52" t="s">
        <v>209</v>
      </c>
    </row>
    <row r="11" spans="2:10" x14ac:dyDescent="0.15">
      <c r="B11" s="52" t="s">
        <v>270</v>
      </c>
      <c r="J11" s="5">
        <f>'Cash Flow'!C32</f>
        <v>10388.99</v>
      </c>
    </row>
    <row r="12" spans="2:10" x14ac:dyDescent="0.15">
      <c r="B12" s="52" t="s">
        <v>210</v>
      </c>
      <c r="J12" s="5">
        <f>+J11-J9</f>
        <v>10009.06</v>
      </c>
    </row>
    <row r="13" spans="2:10" x14ac:dyDescent="0.15">
      <c r="B13" s="53" t="s">
        <v>271</v>
      </c>
    </row>
    <row r="14" spans="2:10" x14ac:dyDescent="0.15">
      <c r="B14" s="19"/>
    </row>
    <row r="15" spans="2:10" x14ac:dyDescent="0.15">
      <c r="B15" s="19"/>
    </row>
  </sheetData>
  <pageMargins left="0.7" right="0.7" top="0.75" bottom="0.75" header="0.3" footer="0.3"/>
  <pageSetup orientation="portrait" horizontalDpi="0" verticalDpi="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226259-4669-429E-8AC5-4DA2BE53DB63}">
  <sheetPr>
    <tabColor rgb="FF00B0F0"/>
  </sheetPr>
  <dimension ref="L11"/>
  <sheetViews>
    <sheetView workbookViewId="0">
      <selection activeCell="H129" sqref="H129"/>
    </sheetView>
  </sheetViews>
  <sheetFormatPr baseColWidth="10" defaultColWidth="8.83203125" defaultRowHeight="13" x14ac:dyDescent="0.15"/>
  <sheetData>
    <row r="11" spans="12:12" x14ac:dyDescent="0.15">
      <c r="L11" s="5">
        <v>414.1</v>
      </c>
    </row>
  </sheetData>
  <pageMargins left="0.7" right="0.7" top="0.75" bottom="0.75" header="0.3" footer="0.3"/>
  <pageSetup orientation="portrait" horizontalDpi="0" verticalDpi="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D1E6D-19CE-4F4E-AE22-17861AA16BFC}">
  <sheetPr filterMode="1">
    <tabColor rgb="FF00B0F0"/>
  </sheetPr>
  <dimension ref="A1:G49"/>
  <sheetViews>
    <sheetView zoomScale="130" zoomScaleNormal="130" workbookViewId="0">
      <pane ySplit="1" topLeftCell="A2" activePane="bottomLeft" state="frozen"/>
      <selection activeCell="H129" sqref="H129"/>
      <selection pane="bottomLeft" activeCell="H129" sqref="H129"/>
    </sheetView>
  </sheetViews>
  <sheetFormatPr baseColWidth="10" defaultColWidth="8.83203125" defaultRowHeight="15" x14ac:dyDescent="0.2"/>
  <cols>
    <col min="1" max="1" width="5.1640625" style="46" bestFit="1" customWidth="1"/>
    <col min="2" max="2" width="11" style="46" bestFit="1" customWidth="1"/>
    <col min="3" max="3" width="43.5" style="46" bestFit="1" customWidth="1"/>
    <col min="4" max="4" width="18.83203125" style="46" bestFit="1" customWidth="1"/>
    <col min="5" max="5" width="12.33203125" style="48" bestFit="1" customWidth="1"/>
    <col min="6" max="6" width="11.5" style="48" bestFit="1" customWidth="1"/>
    <col min="7" max="7" width="9.33203125" style="46" bestFit="1" customWidth="1"/>
    <col min="8" max="16384" width="8.83203125" style="46"/>
  </cols>
  <sheetData>
    <row r="1" spans="1:6" x14ac:dyDescent="0.2">
      <c r="A1" s="44" t="s">
        <v>119</v>
      </c>
      <c r="B1" s="44" t="s">
        <v>35</v>
      </c>
      <c r="C1" s="44" t="s">
        <v>36</v>
      </c>
      <c r="D1" s="44" t="s">
        <v>34</v>
      </c>
      <c r="E1" s="45" t="s">
        <v>120</v>
      </c>
      <c r="F1" s="45" t="s">
        <v>121</v>
      </c>
    </row>
    <row r="2" spans="1:6" hidden="1" x14ac:dyDescent="0.2">
      <c r="A2" s="46">
        <v>1</v>
      </c>
      <c r="B2" s="47">
        <v>45667</v>
      </c>
      <c r="C2" s="46" t="s">
        <v>259</v>
      </c>
      <c r="D2" s="46" t="s">
        <v>122</v>
      </c>
      <c r="E2" s="48">
        <v>-36</v>
      </c>
    </row>
    <row r="3" spans="1:6" hidden="1" x14ac:dyDescent="0.2">
      <c r="A3" s="46">
        <v>2</v>
      </c>
      <c r="B3" s="47">
        <v>45666</v>
      </c>
      <c r="C3" s="46" t="s">
        <v>260</v>
      </c>
      <c r="D3" s="46" t="s">
        <v>122</v>
      </c>
      <c r="E3" s="48">
        <v>-79.48</v>
      </c>
    </row>
    <row r="4" spans="1:6" hidden="1" x14ac:dyDescent="0.2">
      <c r="A4" s="46">
        <v>3</v>
      </c>
      <c r="B4" s="47">
        <v>45658</v>
      </c>
      <c r="C4" s="46" t="s">
        <v>124</v>
      </c>
      <c r="D4" s="46" t="s">
        <v>122</v>
      </c>
      <c r="E4" s="48">
        <v>-257.58999999999997</v>
      </c>
    </row>
    <row r="5" spans="1:6" hidden="1" x14ac:dyDescent="0.2">
      <c r="A5" s="46">
        <v>4</v>
      </c>
      <c r="B5" s="47">
        <v>45656</v>
      </c>
      <c r="C5" s="46" t="s">
        <v>261</v>
      </c>
      <c r="D5" s="46" t="s">
        <v>122</v>
      </c>
      <c r="E5" s="48">
        <v>-571.03</v>
      </c>
    </row>
    <row r="6" spans="1:6" hidden="1" x14ac:dyDescent="0.2">
      <c r="A6" s="46">
        <v>5</v>
      </c>
      <c r="B6" s="47">
        <v>45653</v>
      </c>
      <c r="C6" s="46" t="s">
        <v>262</v>
      </c>
      <c r="D6" s="46" t="s">
        <v>122</v>
      </c>
      <c r="E6" s="48">
        <v>-10.59</v>
      </c>
    </row>
    <row r="7" spans="1:6" hidden="1" x14ac:dyDescent="0.2">
      <c r="A7" s="46">
        <v>6</v>
      </c>
      <c r="B7" s="47">
        <v>45652</v>
      </c>
      <c r="C7" s="46" t="s">
        <v>123</v>
      </c>
      <c r="D7" s="46" t="s">
        <v>122</v>
      </c>
      <c r="E7" s="48">
        <v>-85.7</v>
      </c>
    </row>
    <row r="8" spans="1:6" hidden="1" x14ac:dyDescent="0.2">
      <c r="A8" s="46">
        <v>7</v>
      </c>
      <c r="B8" s="47">
        <v>45645</v>
      </c>
      <c r="C8" s="46" t="s">
        <v>263</v>
      </c>
      <c r="D8" s="46" t="s">
        <v>122</v>
      </c>
      <c r="E8" s="48">
        <v>-6.67</v>
      </c>
    </row>
    <row r="9" spans="1:6" hidden="1" x14ac:dyDescent="0.2">
      <c r="A9" s="46">
        <v>8</v>
      </c>
      <c r="B9" s="47">
        <v>45645</v>
      </c>
      <c r="C9" s="46" t="s">
        <v>264</v>
      </c>
      <c r="D9" s="46" t="s">
        <v>122</v>
      </c>
      <c r="E9" s="48">
        <v>-37.32</v>
      </c>
    </row>
    <row r="10" spans="1:6" hidden="1" x14ac:dyDescent="0.2">
      <c r="A10" s="46">
        <v>9</v>
      </c>
      <c r="B10" s="47">
        <v>45645</v>
      </c>
      <c r="C10" s="46" t="s">
        <v>265</v>
      </c>
      <c r="D10" s="46" t="s">
        <v>122</v>
      </c>
      <c r="E10" s="48">
        <v>-90</v>
      </c>
    </row>
    <row r="11" spans="1:6" hidden="1" x14ac:dyDescent="0.2">
      <c r="A11" s="46">
        <v>10</v>
      </c>
      <c r="B11" s="47">
        <v>45643</v>
      </c>
      <c r="C11" s="46" t="s">
        <v>142</v>
      </c>
      <c r="D11" s="46" t="s">
        <v>122</v>
      </c>
      <c r="E11" s="48">
        <v>-53.52</v>
      </c>
    </row>
    <row r="12" spans="1:6" hidden="1" x14ac:dyDescent="0.2">
      <c r="A12" s="46">
        <v>11</v>
      </c>
      <c r="B12" s="47">
        <v>45643</v>
      </c>
      <c r="C12" s="46" t="s">
        <v>142</v>
      </c>
      <c r="D12" s="46" t="s">
        <v>122</v>
      </c>
      <c r="E12" s="48">
        <v>-16.739999999999998</v>
      </c>
    </row>
    <row r="13" spans="1:6" hidden="1" x14ac:dyDescent="0.2">
      <c r="A13" s="46">
        <v>12</v>
      </c>
      <c r="B13" s="47">
        <v>45640</v>
      </c>
      <c r="C13" s="46" t="s">
        <v>138</v>
      </c>
      <c r="D13" s="46" t="s">
        <v>122</v>
      </c>
      <c r="E13" s="48">
        <v>-100</v>
      </c>
    </row>
    <row r="14" spans="1:6" hidden="1" x14ac:dyDescent="0.2">
      <c r="A14" s="46">
        <v>13</v>
      </c>
      <c r="B14" s="47">
        <v>45640</v>
      </c>
      <c r="C14" s="46" t="s">
        <v>266</v>
      </c>
      <c r="D14" s="46" t="s">
        <v>122</v>
      </c>
      <c r="E14" s="48">
        <v>-122.69</v>
      </c>
    </row>
    <row r="15" spans="1:6" hidden="1" x14ac:dyDescent="0.2">
      <c r="A15" s="46">
        <v>14</v>
      </c>
      <c r="B15" s="47">
        <v>45640</v>
      </c>
      <c r="C15" s="46" t="s">
        <v>135</v>
      </c>
      <c r="D15" s="46" t="s">
        <v>122</v>
      </c>
      <c r="E15" s="48">
        <v>-617.54</v>
      </c>
    </row>
    <row r="16" spans="1:6" hidden="1" x14ac:dyDescent="0.2">
      <c r="A16" s="46">
        <v>15</v>
      </c>
      <c r="B16" s="47">
        <v>45640</v>
      </c>
      <c r="C16" s="46" t="s">
        <v>136</v>
      </c>
      <c r="D16" s="46" t="s">
        <v>122</v>
      </c>
      <c r="E16" s="48">
        <v>-380.4</v>
      </c>
    </row>
    <row r="17" spans="1:7" x14ac:dyDescent="0.2">
      <c r="A17" s="46">
        <v>38</v>
      </c>
      <c r="B17" s="47">
        <v>45610</v>
      </c>
      <c r="C17" s="46" t="s">
        <v>137</v>
      </c>
      <c r="D17" s="46" t="s">
        <v>122</v>
      </c>
      <c r="E17" s="49">
        <v>-52.98</v>
      </c>
    </row>
    <row r="18" spans="1:7" x14ac:dyDescent="0.2">
      <c r="A18" s="46">
        <v>27</v>
      </c>
      <c r="B18" s="47">
        <v>45618</v>
      </c>
      <c r="C18" s="46" t="s">
        <v>127</v>
      </c>
      <c r="D18" s="46" t="s">
        <v>122</v>
      </c>
      <c r="E18" s="49">
        <v>-25.42</v>
      </c>
    </row>
    <row r="19" spans="1:7" x14ac:dyDescent="0.2">
      <c r="A19" s="46">
        <v>28</v>
      </c>
      <c r="B19" s="47">
        <v>45618</v>
      </c>
      <c r="C19" s="46" t="s">
        <v>128</v>
      </c>
      <c r="D19" s="46" t="s">
        <v>122</v>
      </c>
      <c r="E19" s="49">
        <v>-50.89</v>
      </c>
    </row>
    <row r="20" spans="1:7" x14ac:dyDescent="0.2">
      <c r="A20" s="46">
        <v>34</v>
      </c>
      <c r="B20" s="47">
        <v>45616</v>
      </c>
      <c r="C20" s="46" t="s">
        <v>133</v>
      </c>
      <c r="D20" s="46" t="s">
        <v>122</v>
      </c>
      <c r="E20" s="49">
        <v>-32.85</v>
      </c>
    </row>
    <row r="21" spans="1:7" x14ac:dyDescent="0.2">
      <c r="A21" s="46">
        <v>33</v>
      </c>
      <c r="B21" s="47">
        <v>45616</v>
      </c>
      <c r="C21" s="46" t="s">
        <v>132</v>
      </c>
      <c r="D21" s="46" t="s">
        <v>122</v>
      </c>
      <c r="E21" s="49">
        <v>-45.43</v>
      </c>
    </row>
    <row r="22" spans="1:7" x14ac:dyDescent="0.2">
      <c r="A22" s="46">
        <v>20</v>
      </c>
      <c r="B22" s="47">
        <v>45632</v>
      </c>
      <c r="C22" s="46" t="s">
        <v>268</v>
      </c>
      <c r="D22" s="46" t="s">
        <v>122</v>
      </c>
      <c r="E22" s="49">
        <v>-130.57</v>
      </c>
    </row>
    <row r="23" spans="1:7" x14ac:dyDescent="0.2">
      <c r="A23" s="46">
        <v>30</v>
      </c>
      <c r="B23" s="47">
        <v>45617</v>
      </c>
      <c r="C23" s="46" t="s">
        <v>130</v>
      </c>
      <c r="D23" s="46" t="s">
        <v>122</v>
      </c>
      <c r="E23" s="49">
        <v>-26.28</v>
      </c>
    </row>
    <row r="24" spans="1:7" x14ac:dyDescent="0.2">
      <c r="A24" s="46">
        <v>36</v>
      </c>
      <c r="B24" s="47">
        <v>45612</v>
      </c>
      <c r="C24" s="46" t="s">
        <v>135</v>
      </c>
      <c r="D24" s="46" t="s">
        <v>122</v>
      </c>
      <c r="E24" s="49">
        <v>-22.17</v>
      </c>
    </row>
    <row r="25" spans="1:7" x14ac:dyDescent="0.2">
      <c r="A25" s="46">
        <v>29</v>
      </c>
      <c r="B25" s="47">
        <v>45617</v>
      </c>
      <c r="C25" s="46" t="s">
        <v>129</v>
      </c>
      <c r="D25" s="46" t="s">
        <v>122</v>
      </c>
      <c r="E25" s="49">
        <v>-72.97</v>
      </c>
    </row>
    <row r="26" spans="1:7" x14ac:dyDescent="0.2">
      <c r="A26" s="46">
        <v>31</v>
      </c>
      <c r="B26" s="47">
        <v>45617</v>
      </c>
      <c r="C26" s="46" t="s">
        <v>131</v>
      </c>
      <c r="D26" s="46" t="s">
        <v>122</v>
      </c>
      <c r="E26" s="49">
        <v>-62.59</v>
      </c>
    </row>
    <row r="27" spans="1:7" x14ac:dyDescent="0.2">
      <c r="A27" s="46">
        <v>32</v>
      </c>
      <c r="B27" s="47">
        <v>45617</v>
      </c>
      <c r="C27" s="46" t="s">
        <v>131</v>
      </c>
      <c r="D27" s="46" t="s">
        <v>122</v>
      </c>
      <c r="E27" s="49">
        <v>-82.55</v>
      </c>
    </row>
    <row r="28" spans="1:7" x14ac:dyDescent="0.2">
      <c r="A28" s="46">
        <v>26</v>
      </c>
      <c r="B28" s="47">
        <v>45625</v>
      </c>
      <c r="C28" s="46" t="s">
        <v>125</v>
      </c>
      <c r="D28" s="46" t="s">
        <v>126</v>
      </c>
      <c r="E28" s="50"/>
      <c r="F28" s="48">
        <v>4954.04</v>
      </c>
      <c r="G28" s="46" t="s">
        <v>272</v>
      </c>
    </row>
    <row r="29" spans="1:7" x14ac:dyDescent="0.2">
      <c r="A29" s="46">
        <v>21</v>
      </c>
      <c r="B29" s="47">
        <v>45630</v>
      </c>
      <c r="C29" s="46" t="s">
        <v>145</v>
      </c>
      <c r="D29" s="46" t="s">
        <v>122</v>
      </c>
      <c r="E29" s="49">
        <v>-10.38</v>
      </c>
    </row>
    <row r="30" spans="1:7" x14ac:dyDescent="0.2">
      <c r="A30" s="46">
        <v>17</v>
      </c>
      <c r="B30" s="47">
        <v>45636</v>
      </c>
      <c r="C30" s="46" t="s">
        <v>267</v>
      </c>
      <c r="D30" s="46" t="s">
        <v>122</v>
      </c>
      <c r="E30" s="49">
        <v>-441.9</v>
      </c>
    </row>
    <row r="31" spans="1:7" x14ac:dyDescent="0.2">
      <c r="A31" s="46">
        <v>35</v>
      </c>
      <c r="B31" s="47">
        <v>45616</v>
      </c>
      <c r="C31" s="46" t="s">
        <v>134</v>
      </c>
      <c r="D31" s="46" t="s">
        <v>122</v>
      </c>
      <c r="E31" s="49">
        <v>-90.05</v>
      </c>
    </row>
    <row r="32" spans="1:7" x14ac:dyDescent="0.2">
      <c r="A32" s="46">
        <v>18</v>
      </c>
      <c r="B32" s="47">
        <v>45635</v>
      </c>
      <c r="C32" s="46" t="s">
        <v>144</v>
      </c>
      <c r="D32" s="46" t="s">
        <v>122</v>
      </c>
      <c r="E32" s="49">
        <v>-16.43</v>
      </c>
    </row>
    <row r="33" spans="1:7" x14ac:dyDescent="0.2">
      <c r="A33" s="46">
        <v>24</v>
      </c>
      <c r="B33" s="47">
        <v>45628</v>
      </c>
      <c r="C33" s="46" t="s">
        <v>123</v>
      </c>
      <c r="D33" s="46" t="s">
        <v>122</v>
      </c>
      <c r="E33" s="49">
        <v>-85.8</v>
      </c>
    </row>
    <row r="34" spans="1:7" x14ac:dyDescent="0.2">
      <c r="A34" s="46">
        <v>25</v>
      </c>
      <c r="B34" s="47">
        <v>45627</v>
      </c>
      <c r="C34" s="46" t="s">
        <v>124</v>
      </c>
      <c r="D34" s="46" t="s">
        <v>122</v>
      </c>
      <c r="E34" s="49">
        <v>-275.43</v>
      </c>
    </row>
    <row r="35" spans="1:7" x14ac:dyDescent="0.2">
      <c r="A35" s="46">
        <v>22</v>
      </c>
      <c r="B35" s="47">
        <v>45629</v>
      </c>
      <c r="C35" s="46" t="s">
        <v>143</v>
      </c>
      <c r="D35" s="46" t="s">
        <v>122</v>
      </c>
      <c r="E35" s="49">
        <v>-101.85</v>
      </c>
    </row>
    <row r="36" spans="1:7" x14ac:dyDescent="0.2">
      <c r="A36" s="46">
        <v>19</v>
      </c>
      <c r="B36" s="47">
        <v>45634</v>
      </c>
      <c r="C36" s="46" t="s">
        <v>136</v>
      </c>
      <c r="D36" s="46" t="s">
        <v>122</v>
      </c>
      <c r="E36" s="49">
        <v>-381.83</v>
      </c>
    </row>
    <row r="37" spans="1:7" x14ac:dyDescent="0.2">
      <c r="A37" s="46">
        <v>23</v>
      </c>
      <c r="B37" s="47">
        <v>45629</v>
      </c>
      <c r="C37" s="46" t="s">
        <v>136</v>
      </c>
      <c r="D37" s="46" t="s">
        <v>122</v>
      </c>
      <c r="E37" s="49">
        <v>-29.12</v>
      </c>
    </row>
    <row r="38" spans="1:7" x14ac:dyDescent="0.2">
      <c r="A38" s="46">
        <v>37</v>
      </c>
      <c r="B38" s="47">
        <v>45612</v>
      </c>
      <c r="C38" s="46" t="s">
        <v>136</v>
      </c>
      <c r="D38" s="46" t="s">
        <v>122</v>
      </c>
      <c r="E38" s="49">
        <v>-279.20999999999998</v>
      </c>
    </row>
    <row r="39" spans="1:7" x14ac:dyDescent="0.2">
      <c r="A39" s="46">
        <v>16</v>
      </c>
      <c r="B39" s="47">
        <v>45637</v>
      </c>
      <c r="C39" s="46" t="s">
        <v>142</v>
      </c>
      <c r="D39" s="46" t="s">
        <v>122</v>
      </c>
      <c r="E39" s="49">
        <v>-66.959999999999994</v>
      </c>
    </row>
    <row r="40" spans="1:7" hidden="1" x14ac:dyDescent="0.2">
      <c r="A40" s="46">
        <v>39</v>
      </c>
      <c r="B40" s="47">
        <v>45610</v>
      </c>
      <c r="C40" s="46" t="s">
        <v>138</v>
      </c>
      <c r="D40" s="46" t="s">
        <v>122</v>
      </c>
      <c r="E40" s="48">
        <v>-100</v>
      </c>
    </row>
    <row r="41" spans="1:7" hidden="1" x14ac:dyDescent="0.2">
      <c r="A41" s="46">
        <v>40</v>
      </c>
      <c r="B41" s="47">
        <v>45609</v>
      </c>
      <c r="C41" s="46" t="s">
        <v>139</v>
      </c>
      <c r="D41" s="46" t="s">
        <v>122</v>
      </c>
      <c r="E41" s="48">
        <v>-35.99</v>
      </c>
    </row>
    <row r="42" spans="1:7" hidden="1" x14ac:dyDescent="0.2">
      <c r="A42" s="46">
        <v>41</v>
      </c>
      <c r="B42" s="47">
        <v>45609</v>
      </c>
      <c r="C42" s="46" t="s">
        <v>140</v>
      </c>
      <c r="D42" s="46" t="s">
        <v>122</v>
      </c>
      <c r="E42" s="48">
        <v>-41.08</v>
      </c>
    </row>
    <row r="43" spans="1:7" hidden="1" x14ac:dyDescent="0.2">
      <c r="A43" s="46">
        <v>42</v>
      </c>
      <c r="B43" s="47">
        <v>45609</v>
      </c>
      <c r="C43" s="46" t="s">
        <v>141</v>
      </c>
      <c r="D43" s="46" t="s">
        <v>122</v>
      </c>
      <c r="E43" s="48">
        <v>-64.19</v>
      </c>
    </row>
    <row r="45" spans="1:7" x14ac:dyDescent="0.2">
      <c r="E45" s="5">
        <f>SUBTOTAL(9,E1:E44)</f>
        <v>-2383.66</v>
      </c>
      <c r="F45" s="5">
        <f>SUBTOTAL(9,F1:F44)</f>
        <v>4954.04</v>
      </c>
      <c r="G45" s="51">
        <f>+E45+F45</f>
        <v>2570.38</v>
      </c>
    </row>
    <row r="47" spans="1:7" x14ac:dyDescent="0.2">
      <c r="E47" s="48">
        <f>+E45+2383.66</f>
        <v>0</v>
      </c>
      <c r="F47" s="48" t="s">
        <v>269</v>
      </c>
    </row>
    <row r="49" spans="5:5" x14ac:dyDescent="0.2">
      <c r="E49" s="48" t="s">
        <v>273</v>
      </c>
    </row>
  </sheetData>
  <autoFilter ref="A1:F43" xr:uid="{509B9BB3-4AA4-45D1-B737-F3F8D712496F}">
    <filterColumn colId="1">
      <filters>
        <dateGroupItem year="2024" month="11" day="14" dateTimeGrouping="day"/>
        <dateGroupItem year="2024" month="11" day="16" dateTimeGrouping="day"/>
        <dateGroupItem year="2024" month="11" day="20" dateTimeGrouping="day"/>
        <dateGroupItem year="2024" month="11" day="21" dateTimeGrouping="day"/>
        <dateGroupItem year="2024" month="11" day="22" dateTimeGrouping="day"/>
        <dateGroupItem year="2024" month="11" day="29" dateTimeGrouping="day"/>
        <dateGroupItem year="2024" month="12" day="1" dateTimeGrouping="day"/>
        <dateGroupItem year="2024" month="12" day="2" dateTimeGrouping="day"/>
        <dateGroupItem year="2024" month="12" day="3" dateTimeGrouping="day"/>
        <dateGroupItem year="2024" month="12" day="4" dateTimeGrouping="day"/>
        <dateGroupItem year="2024" month="12" day="6" dateTimeGrouping="day"/>
        <dateGroupItem year="2024" month="12" day="8" dateTimeGrouping="day"/>
        <dateGroupItem year="2024" month="12" day="9" dateTimeGrouping="day"/>
        <dateGroupItem year="2024" month="12" day="10" dateTimeGrouping="day"/>
        <dateGroupItem year="2024" month="12" day="11" dateTimeGrouping="day"/>
      </filters>
    </filterColumn>
    <filterColumn colId="4">
      <filters blank="1">
        <filter val="(10.38)"/>
        <filter val="(101.85)"/>
        <filter val="(130.57)"/>
        <filter val="(16.43)"/>
        <filter val="(22.17)"/>
        <filter val="(25.42)"/>
        <filter val="(26.28)"/>
        <filter val="(275.43)"/>
        <filter val="(279.21)"/>
        <filter val="(29.12)"/>
        <filter val="(32.85)"/>
        <filter val="(381.83)"/>
        <filter val="(441.90)"/>
        <filter val="(45.43)"/>
        <filter val="(50.89)"/>
        <filter val="(52.98)"/>
        <filter val="(62.59)"/>
        <filter val="(66.96)"/>
        <filter val="(72.97)"/>
        <filter val="(82.55)"/>
        <filter val="(85.80)"/>
        <filter val="(90.05)"/>
      </filters>
    </filterColumn>
    <sortState xmlns:xlrd2="http://schemas.microsoft.com/office/spreadsheetml/2017/richdata2" ref="A17:F39">
      <sortCondition ref="C1:C43"/>
    </sortState>
  </autoFilter>
  <pageMargins left="0.7" right="0.7" top="0.75" bottom="0.75" header="0.3" footer="0.3"/>
  <pageSetup orientation="portrait" horizontalDpi="0" verticalDpi="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F260B7-38F6-4437-B1DD-653B9914F1D7}">
  <sheetPr filterMode="1">
    <tabColor rgb="FF00B0F0"/>
  </sheetPr>
  <dimension ref="A1:F129"/>
  <sheetViews>
    <sheetView zoomScale="130" zoomScaleNormal="130" workbookViewId="0">
      <pane ySplit="1" topLeftCell="A2" activePane="bottomLeft" state="frozen"/>
      <selection activeCell="L11" sqref="L11"/>
      <selection pane="bottomLeft" activeCell="E10" sqref="E10:E15"/>
    </sheetView>
  </sheetViews>
  <sheetFormatPr baseColWidth="10" defaultColWidth="8.83203125" defaultRowHeight="15" x14ac:dyDescent="0.2"/>
  <cols>
    <col min="1" max="1" width="5.1640625" style="46" bestFit="1" customWidth="1"/>
    <col min="2" max="2" width="11" style="46" bestFit="1" customWidth="1"/>
    <col min="3" max="3" width="45.83203125" style="46" bestFit="1" customWidth="1"/>
    <col min="4" max="4" width="17.1640625" style="48" bestFit="1" customWidth="1"/>
    <col min="5" max="5" width="16.1640625" style="48" bestFit="1" customWidth="1"/>
    <col min="6" max="6" width="14.1640625" style="48" bestFit="1" customWidth="1"/>
    <col min="7" max="16384" width="8.83203125" style="46"/>
  </cols>
  <sheetData>
    <row r="1" spans="1:6" x14ac:dyDescent="0.2">
      <c r="A1" s="44" t="s">
        <v>119</v>
      </c>
      <c r="B1" s="44" t="s">
        <v>35</v>
      </c>
      <c r="C1" s="44" t="s">
        <v>36</v>
      </c>
      <c r="D1" s="45" t="s">
        <v>120</v>
      </c>
      <c r="E1" s="45" t="s">
        <v>121</v>
      </c>
      <c r="F1" s="45" t="s">
        <v>146</v>
      </c>
    </row>
    <row r="2" spans="1:6" hidden="1" x14ac:dyDescent="0.2">
      <c r="A2" s="46">
        <v>1</v>
      </c>
      <c r="B2" s="47">
        <v>45657</v>
      </c>
      <c r="C2" s="46" t="s">
        <v>147</v>
      </c>
      <c r="D2" s="48">
        <v>-175245.49</v>
      </c>
      <c r="F2" s="48">
        <v>10000</v>
      </c>
    </row>
    <row r="3" spans="1:6" hidden="1" x14ac:dyDescent="0.2">
      <c r="A3" s="46">
        <v>2</v>
      </c>
      <c r="B3" s="47">
        <v>45657</v>
      </c>
      <c r="C3" s="46" t="s">
        <v>211</v>
      </c>
      <c r="D3" s="48">
        <v>-53.7</v>
      </c>
      <c r="F3" s="48">
        <v>185245.49</v>
      </c>
    </row>
    <row r="4" spans="1:6" hidden="1" x14ac:dyDescent="0.2">
      <c r="A4" s="46">
        <v>3</v>
      </c>
      <c r="B4" s="47">
        <v>45657</v>
      </c>
      <c r="C4" s="46" t="s">
        <v>212</v>
      </c>
      <c r="D4" s="48">
        <v>-151.19999999999999</v>
      </c>
      <c r="F4" s="48">
        <v>185299.19</v>
      </c>
    </row>
    <row r="5" spans="1:6" hidden="1" x14ac:dyDescent="0.2">
      <c r="A5" s="46">
        <v>4</v>
      </c>
      <c r="B5" s="47">
        <v>45657</v>
      </c>
      <c r="C5" s="46" t="s">
        <v>151</v>
      </c>
      <c r="E5" s="48">
        <v>175205.69</v>
      </c>
      <c r="F5" s="48">
        <v>185450.39</v>
      </c>
    </row>
    <row r="6" spans="1:6" hidden="1" x14ac:dyDescent="0.2">
      <c r="A6" s="46">
        <v>125</v>
      </c>
      <c r="B6" s="47">
        <v>45628</v>
      </c>
      <c r="C6" s="46" t="s">
        <v>160</v>
      </c>
      <c r="E6" s="49">
        <v>15076.6</v>
      </c>
      <c r="F6" s="48">
        <v>25426.6</v>
      </c>
    </row>
    <row r="7" spans="1:6" hidden="1" x14ac:dyDescent="0.2">
      <c r="A7" s="46">
        <v>6</v>
      </c>
      <c r="B7" s="47">
        <v>45657</v>
      </c>
      <c r="C7" s="46" t="s">
        <v>152</v>
      </c>
      <c r="E7" s="48">
        <v>12.41</v>
      </c>
      <c r="F7" s="48">
        <v>10242.41</v>
      </c>
    </row>
    <row r="8" spans="1:6" hidden="1" x14ac:dyDescent="0.2">
      <c r="A8" s="46">
        <v>119</v>
      </c>
      <c r="B8" s="47">
        <v>45629</v>
      </c>
      <c r="C8" s="46" t="s">
        <v>158</v>
      </c>
      <c r="E8" s="49">
        <v>8.73</v>
      </c>
      <c r="F8" s="48">
        <v>14772.81</v>
      </c>
    </row>
    <row r="9" spans="1:6" hidden="1" x14ac:dyDescent="0.2">
      <c r="A9" s="46">
        <v>121</v>
      </c>
      <c r="B9" s="47">
        <v>45629</v>
      </c>
      <c r="C9" s="46" t="s">
        <v>159</v>
      </c>
      <c r="E9" s="49">
        <v>4750</v>
      </c>
      <c r="F9" s="48">
        <v>14750</v>
      </c>
    </row>
    <row r="10" spans="1:6" x14ac:dyDescent="0.2">
      <c r="A10" s="46">
        <v>114</v>
      </c>
      <c r="B10" s="47">
        <v>45630</v>
      </c>
      <c r="C10" s="46" t="s">
        <v>155</v>
      </c>
      <c r="E10" s="49">
        <v>90</v>
      </c>
      <c r="F10" s="48">
        <v>12590</v>
      </c>
    </row>
    <row r="11" spans="1:6" hidden="1" x14ac:dyDescent="0.2">
      <c r="A11" s="46">
        <v>10</v>
      </c>
      <c r="B11" s="47">
        <v>45656</v>
      </c>
      <c r="C11" s="46" t="s">
        <v>147</v>
      </c>
      <c r="D11" s="48">
        <v>-175205.69</v>
      </c>
      <c r="F11" s="48">
        <v>10000</v>
      </c>
    </row>
    <row r="12" spans="1:6" hidden="1" x14ac:dyDescent="0.2">
      <c r="A12" s="46">
        <v>11</v>
      </c>
      <c r="B12" s="47">
        <v>45656</v>
      </c>
      <c r="C12" s="46" t="s">
        <v>151</v>
      </c>
      <c r="E12" s="48">
        <v>174788.55</v>
      </c>
      <c r="F12" s="48">
        <v>185205.69</v>
      </c>
    </row>
    <row r="13" spans="1:6" hidden="1" x14ac:dyDescent="0.2">
      <c r="A13" s="46">
        <v>12</v>
      </c>
      <c r="B13" s="47">
        <v>45656</v>
      </c>
      <c r="C13" s="46" t="s">
        <v>152</v>
      </c>
      <c r="E13" s="48">
        <v>37.14</v>
      </c>
      <c r="F13" s="48">
        <v>10417.14</v>
      </c>
    </row>
    <row r="14" spans="1:6" hidden="1" x14ac:dyDescent="0.2">
      <c r="A14" s="46">
        <v>115</v>
      </c>
      <c r="B14" s="47">
        <v>45630</v>
      </c>
      <c r="C14" s="46" t="s">
        <v>156</v>
      </c>
      <c r="E14" s="49">
        <v>160</v>
      </c>
      <c r="F14" s="48">
        <v>12500</v>
      </c>
    </row>
    <row r="15" spans="1:6" x14ac:dyDescent="0.2">
      <c r="A15" s="46">
        <v>116</v>
      </c>
      <c r="B15" s="47">
        <v>45630</v>
      </c>
      <c r="C15" s="46" t="s">
        <v>157</v>
      </c>
      <c r="E15" s="49">
        <v>2340</v>
      </c>
      <c r="F15" s="48">
        <v>12340</v>
      </c>
    </row>
    <row r="16" spans="1:6" hidden="1" x14ac:dyDescent="0.2">
      <c r="A16" s="46">
        <v>104</v>
      </c>
      <c r="B16" s="47">
        <v>45631</v>
      </c>
      <c r="C16" s="46" t="s">
        <v>148</v>
      </c>
      <c r="D16" s="49">
        <v>-8058.62</v>
      </c>
      <c r="F16" s="48">
        <v>184844.45</v>
      </c>
    </row>
    <row r="17" spans="1:6" hidden="1" x14ac:dyDescent="0.2">
      <c r="A17" s="46">
        <v>105</v>
      </c>
      <c r="B17" s="47">
        <v>45631</v>
      </c>
      <c r="C17" s="46" t="s">
        <v>149</v>
      </c>
      <c r="D17" s="49">
        <v>-2473.4699999999998</v>
      </c>
      <c r="F17" s="48">
        <v>192903.07</v>
      </c>
    </row>
    <row r="18" spans="1:6" hidden="1" x14ac:dyDescent="0.2">
      <c r="A18" s="46">
        <v>17</v>
      </c>
      <c r="B18" s="47">
        <v>45653</v>
      </c>
      <c r="C18" s="46" t="s">
        <v>147</v>
      </c>
      <c r="D18" s="48">
        <v>-174788.55</v>
      </c>
      <c r="F18" s="48">
        <v>10000</v>
      </c>
    </row>
    <row r="19" spans="1:6" hidden="1" x14ac:dyDescent="0.2">
      <c r="A19" s="46">
        <v>106</v>
      </c>
      <c r="B19" s="47">
        <v>45631</v>
      </c>
      <c r="C19" s="46" t="s">
        <v>150</v>
      </c>
      <c r="D19" s="49">
        <v>-34.090000000000003</v>
      </c>
      <c r="F19" s="48">
        <v>195376.54</v>
      </c>
    </row>
    <row r="20" spans="1:6" x14ac:dyDescent="0.2">
      <c r="A20" s="46">
        <v>109</v>
      </c>
      <c r="B20" s="47">
        <v>45631</v>
      </c>
      <c r="C20" s="46" t="s">
        <v>153</v>
      </c>
      <c r="E20" s="49">
        <v>90</v>
      </c>
      <c r="F20" s="48">
        <v>10180</v>
      </c>
    </row>
    <row r="21" spans="1:6" hidden="1" x14ac:dyDescent="0.2">
      <c r="A21" s="46">
        <v>20</v>
      </c>
      <c r="B21" s="47">
        <v>45653</v>
      </c>
      <c r="C21" s="46" t="s">
        <v>151</v>
      </c>
      <c r="E21" s="48">
        <v>175178.65</v>
      </c>
      <c r="F21" s="48">
        <v>185191.06</v>
      </c>
    </row>
    <row r="22" spans="1:6" hidden="1" x14ac:dyDescent="0.2">
      <c r="A22" s="46">
        <v>21</v>
      </c>
      <c r="B22" s="47">
        <v>45653</v>
      </c>
      <c r="C22" s="46" t="s">
        <v>152</v>
      </c>
      <c r="E22" s="48">
        <v>12.41</v>
      </c>
      <c r="F22" s="48">
        <v>10012.41</v>
      </c>
    </row>
    <row r="23" spans="1:6" hidden="1" x14ac:dyDescent="0.2">
      <c r="A23" s="46">
        <v>22</v>
      </c>
      <c r="B23" s="47">
        <v>45652</v>
      </c>
      <c r="C23" s="46" t="s">
        <v>147</v>
      </c>
      <c r="D23" s="48">
        <v>-175178.65</v>
      </c>
      <c r="F23" s="48">
        <v>10000</v>
      </c>
    </row>
    <row r="24" spans="1:6" hidden="1" x14ac:dyDescent="0.2">
      <c r="A24" s="46">
        <v>23</v>
      </c>
      <c r="B24" s="47">
        <v>45652</v>
      </c>
      <c r="C24" s="46" t="s">
        <v>151</v>
      </c>
      <c r="E24" s="48">
        <v>174723.9</v>
      </c>
      <c r="F24" s="48">
        <v>185178.65</v>
      </c>
    </row>
    <row r="25" spans="1:6" hidden="1" x14ac:dyDescent="0.2">
      <c r="A25" s="46">
        <v>24</v>
      </c>
      <c r="B25" s="47">
        <v>45652</v>
      </c>
      <c r="C25" s="46" t="s">
        <v>152</v>
      </c>
      <c r="E25" s="48">
        <v>24.75</v>
      </c>
      <c r="F25" s="48">
        <v>10454.75</v>
      </c>
    </row>
    <row r="26" spans="1:6" x14ac:dyDescent="0.2">
      <c r="A26" s="46">
        <v>110</v>
      </c>
      <c r="B26" s="47">
        <v>45631</v>
      </c>
      <c r="C26" s="46" t="s">
        <v>154</v>
      </c>
      <c r="E26" s="49">
        <v>90</v>
      </c>
      <c r="F26" s="48">
        <v>10090</v>
      </c>
    </row>
    <row r="27" spans="1:6" hidden="1" x14ac:dyDescent="0.2">
      <c r="A27" s="46">
        <v>96</v>
      </c>
      <c r="B27" s="47">
        <v>45632</v>
      </c>
      <c r="C27" s="46" t="s">
        <v>254</v>
      </c>
      <c r="D27" s="49">
        <v>-240.65</v>
      </c>
      <c r="F27" s="48">
        <v>185437.64</v>
      </c>
    </row>
    <row r="28" spans="1:6" hidden="1" x14ac:dyDescent="0.2">
      <c r="A28" s="46">
        <v>27</v>
      </c>
      <c r="B28" s="47">
        <v>45650</v>
      </c>
      <c r="C28" s="46" t="s">
        <v>147</v>
      </c>
      <c r="D28" s="48">
        <v>-174723.9</v>
      </c>
      <c r="F28" s="48">
        <v>10000</v>
      </c>
    </row>
    <row r="29" spans="1:6" hidden="1" x14ac:dyDescent="0.2">
      <c r="A29" s="46">
        <v>28</v>
      </c>
      <c r="B29" s="47">
        <v>45650</v>
      </c>
      <c r="C29" s="46" t="s">
        <v>224</v>
      </c>
      <c r="D29" s="48">
        <v>-1210</v>
      </c>
      <c r="F29" s="48">
        <v>184723.9</v>
      </c>
    </row>
    <row r="30" spans="1:6" hidden="1" x14ac:dyDescent="0.2">
      <c r="A30" s="46">
        <v>99</v>
      </c>
      <c r="B30" s="47">
        <v>45632</v>
      </c>
      <c r="C30" s="46" t="s">
        <v>255</v>
      </c>
      <c r="E30" s="49">
        <v>160</v>
      </c>
      <c r="F30" s="48">
        <v>10820</v>
      </c>
    </row>
    <row r="31" spans="1:6" hidden="1" x14ac:dyDescent="0.2">
      <c r="A31" s="46">
        <v>30</v>
      </c>
      <c r="B31" s="47">
        <v>45650</v>
      </c>
      <c r="C31" s="46" t="s">
        <v>151</v>
      </c>
      <c r="E31" s="48">
        <v>175553.77</v>
      </c>
      <c r="F31" s="48">
        <v>185956.21</v>
      </c>
    </row>
    <row r="32" spans="1:6" hidden="1" x14ac:dyDescent="0.2">
      <c r="A32" s="46">
        <v>31</v>
      </c>
      <c r="B32" s="47">
        <v>45650</v>
      </c>
      <c r="C32" s="46" t="s">
        <v>152</v>
      </c>
      <c r="E32" s="48">
        <v>12.44</v>
      </c>
      <c r="F32" s="48">
        <v>10402.44</v>
      </c>
    </row>
    <row r="33" spans="1:6" x14ac:dyDescent="0.2">
      <c r="A33" s="46">
        <v>100</v>
      </c>
      <c r="B33" s="47">
        <v>45632</v>
      </c>
      <c r="C33" s="46" t="s">
        <v>256</v>
      </c>
      <c r="E33" s="49">
        <v>180</v>
      </c>
      <c r="F33" s="48">
        <v>10660</v>
      </c>
    </row>
    <row r="34" spans="1:6" x14ac:dyDescent="0.2">
      <c r="A34" s="46">
        <v>101</v>
      </c>
      <c r="B34" s="47">
        <v>45632</v>
      </c>
      <c r="C34" s="46" t="s">
        <v>257</v>
      </c>
      <c r="E34" s="49">
        <v>180</v>
      </c>
      <c r="F34" s="48">
        <v>10480</v>
      </c>
    </row>
    <row r="35" spans="1:6" hidden="1" x14ac:dyDescent="0.2">
      <c r="A35" s="46">
        <v>102</v>
      </c>
      <c r="B35" s="47">
        <v>45632</v>
      </c>
      <c r="C35" s="46" t="s">
        <v>258</v>
      </c>
      <c r="E35" s="49">
        <v>300</v>
      </c>
      <c r="F35" s="48">
        <v>10300</v>
      </c>
    </row>
    <row r="36" spans="1:6" hidden="1" x14ac:dyDescent="0.2">
      <c r="A36" s="46">
        <v>35</v>
      </c>
      <c r="B36" s="47">
        <v>45649</v>
      </c>
      <c r="C36" s="46" t="s">
        <v>147</v>
      </c>
      <c r="D36" s="48">
        <v>-175553.77</v>
      </c>
      <c r="F36" s="48">
        <v>10000</v>
      </c>
    </row>
    <row r="37" spans="1:6" hidden="1" x14ac:dyDescent="0.2">
      <c r="A37" s="46">
        <v>36</v>
      </c>
      <c r="B37" s="47">
        <v>45649</v>
      </c>
      <c r="C37" s="46" t="s">
        <v>151</v>
      </c>
      <c r="E37" s="48">
        <v>175336.51</v>
      </c>
      <c r="F37" s="48">
        <v>185553.77</v>
      </c>
    </row>
    <row r="38" spans="1:6" hidden="1" x14ac:dyDescent="0.2">
      <c r="A38" s="46">
        <v>37</v>
      </c>
      <c r="B38" s="47">
        <v>45649</v>
      </c>
      <c r="C38" s="46" t="s">
        <v>152</v>
      </c>
      <c r="E38" s="48">
        <v>37.26</v>
      </c>
      <c r="F38" s="48">
        <v>10217.26</v>
      </c>
    </row>
    <row r="39" spans="1:6" x14ac:dyDescent="0.2">
      <c r="A39" s="46">
        <v>93</v>
      </c>
      <c r="B39" s="47">
        <v>45635</v>
      </c>
      <c r="C39" s="46" t="s">
        <v>252</v>
      </c>
      <c r="E39" s="49">
        <v>180</v>
      </c>
      <c r="F39" s="48">
        <v>11120</v>
      </c>
    </row>
    <row r="40" spans="1:6" hidden="1" x14ac:dyDescent="0.2">
      <c r="A40" s="46">
        <v>94</v>
      </c>
      <c r="B40" s="47">
        <v>45635</v>
      </c>
      <c r="C40" s="46" t="s">
        <v>253</v>
      </c>
      <c r="E40" s="49">
        <v>940</v>
      </c>
      <c r="F40" s="48">
        <v>10940</v>
      </c>
    </row>
    <row r="41" spans="1:6" hidden="1" x14ac:dyDescent="0.2">
      <c r="A41" s="46">
        <v>40</v>
      </c>
      <c r="B41" s="47">
        <v>45646</v>
      </c>
      <c r="C41" s="46" t="s">
        <v>147</v>
      </c>
      <c r="D41" s="48">
        <v>-175336.51</v>
      </c>
      <c r="F41" s="48">
        <v>10000</v>
      </c>
    </row>
    <row r="42" spans="1:6" hidden="1" x14ac:dyDescent="0.2">
      <c r="A42" s="46">
        <v>41</v>
      </c>
      <c r="B42" s="47">
        <v>45646</v>
      </c>
      <c r="C42" s="46" t="s">
        <v>151</v>
      </c>
      <c r="E42" s="48">
        <v>175144.1</v>
      </c>
      <c r="F42" s="48">
        <v>185336.51</v>
      </c>
    </row>
    <row r="43" spans="1:6" hidden="1" x14ac:dyDescent="0.2">
      <c r="A43" s="46">
        <v>42</v>
      </c>
      <c r="B43" s="47">
        <v>45646</v>
      </c>
      <c r="C43" s="46" t="s">
        <v>152</v>
      </c>
      <c r="E43" s="48">
        <v>12.41</v>
      </c>
      <c r="F43" s="48">
        <v>10192.41</v>
      </c>
    </row>
    <row r="44" spans="1:6" hidden="1" x14ac:dyDescent="0.2">
      <c r="A44" s="46">
        <v>90</v>
      </c>
      <c r="B44" s="47">
        <v>45635</v>
      </c>
      <c r="C44" s="46" t="s">
        <v>163</v>
      </c>
      <c r="D44" s="49">
        <v>-300</v>
      </c>
      <c r="F44" s="48">
        <v>186299.31</v>
      </c>
    </row>
    <row r="45" spans="1:6" hidden="1" x14ac:dyDescent="0.2">
      <c r="A45" s="46">
        <v>44</v>
      </c>
      <c r="B45" s="47">
        <v>45645</v>
      </c>
      <c r="C45" s="46" t="s">
        <v>147</v>
      </c>
      <c r="D45" s="48">
        <v>-175144.1</v>
      </c>
      <c r="F45" s="48">
        <v>10000</v>
      </c>
    </row>
    <row r="46" spans="1:6" hidden="1" x14ac:dyDescent="0.2">
      <c r="A46" s="46">
        <v>86</v>
      </c>
      <c r="B46" s="47">
        <v>45636</v>
      </c>
      <c r="C46" s="46" t="s">
        <v>251</v>
      </c>
      <c r="D46" s="49">
        <v>-21</v>
      </c>
      <c r="F46" s="48">
        <v>186292.27</v>
      </c>
    </row>
    <row r="47" spans="1:6" hidden="1" x14ac:dyDescent="0.2">
      <c r="A47" s="46">
        <v>79</v>
      </c>
      <c r="B47" s="47">
        <v>45637</v>
      </c>
      <c r="C47" s="46" t="s">
        <v>247</v>
      </c>
      <c r="D47" s="49">
        <v>-22.4</v>
      </c>
      <c r="F47" s="48">
        <v>186783.83</v>
      </c>
    </row>
    <row r="48" spans="1:6" hidden="1" x14ac:dyDescent="0.2">
      <c r="A48" s="46">
        <v>82</v>
      </c>
      <c r="B48" s="47">
        <v>45637</v>
      </c>
      <c r="C48" s="46" t="s">
        <v>248</v>
      </c>
      <c r="E48" s="49">
        <v>80</v>
      </c>
      <c r="F48" s="48">
        <v>10500</v>
      </c>
    </row>
    <row r="49" spans="1:6" hidden="1" x14ac:dyDescent="0.2">
      <c r="A49" s="46">
        <v>48</v>
      </c>
      <c r="B49" s="47">
        <v>45645</v>
      </c>
      <c r="C49" s="46" t="s">
        <v>151</v>
      </c>
      <c r="E49" s="48">
        <v>185494.83</v>
      </c>
      <c r="F49" s="48">
        <v>195589.52</v>
      </c>
    </row>
    <row r="50" spans="1:6" hidden="1" x14ac:dyDescent="0.2">
      <c r="A50" s="46">
        <v>49</v>
      </c>
      <c r="B50" s="47">
        <v>45645</v>
      </c>
      <c r="C50" s="46" t="s">
        <v>152</v>
      </c>
      <c r="E50" s="48">
        <v>14.69</v>
      </c>
      <c r="F50" s="48">
        <v>10094.69</v>
      </c>
    </row>
    <row r="51" spans="1:6" x14ac:dyDescent="0.2">
      <c r="A51" s="46">
        <v>83</v>
      </c>
      <c r="B51" s="47">
        <v>45637</v>
      </c>
      <c r="C51" s="46" t="s">
        <v>249</v>
      </c>
      <c r="E51" s="49">
        <v>180</v>
      </c>
      <c r="F51" s="48">
        <v>10420</v>
      </c>
    </row>
    <row r="52" spans="1:6" hidden="1" x14ac:dyDescent="0.2">
      <c r="A52" s="46">
        <v>51</v>
      </c>
      <c r="B52" s="47">
        <v>45644</v>
      </c>
      <c r="C52" s="46" t="s">
        <v>147</v>
      </c>
      <c r="D52" s="48">
        <v>-185494.83</v>
      </c>
      <c r="F52" s="48">
        <v>10000</v>
      </c>
    </row>
    <row r="53" spans="1:6" hidden="1" x14ac:dyDescent="0.2">
      <c r="A53" s="46">
        <v>52</v>
      </c>
      <c r="B53" s="47">
        <v>45644</v>
      </c>
      <c r="C53" s="46" t="s">
        <v>236</v>
      </c>
      <c r="D53" s="48">
        <v>-195.61</v>
      </c>
      <c r="F53" s="48">
        <v>195494.83</v>
      </c>
    </row>
    <row r="54" spans="1:6" hidden="1" x14ac:dyDescent="0.2">
      <c r="A54" s="46">
        <v>53</v>
      </c>
      <c r="B54" s="47">
        <v>45644</v>
      </c>
      <c r="C54" s="46" t="s">
        <v>237</v>
      </c>
      <c r="D54" s="48">
        <v>-264</v>
      </c>
      <c r="F54" s="48">
        <v>195690.44</v>
      </c>
    </row>
    <row r="55" spans="1:6" hidden="1" x14ac:dyDescent="0.2">
      <c r="A55" s="46">
        <v>54</v>
      </c>
      <c r="B55" s="47">
        <v>45644</v>
      </c>
      <c r="C55" s="46" t="s">
        <v>151</v>
      </c>
      <c r="E55" s="48">
        <v>185779.73</v>
      </c>
      <c r="F55" s="48">
        <v>195954.44</v>
      </c>
    </row>
    <row r="56" spans="1:6" hidden="1" x14ac:dyDescent="0.2">
      <c r="A56" s="46">
        <v>55</v>
      </c>
      <c r="B56" s="47">
        <v>45644</v>
      </c>
      <c r="C56" s="46" t="s">
        <v>152</v>
      </c>
      <c r="E56" s="48">
        <v>14.71</v>
      </c>
      <c r="F56" s="48">
        <v>10174.709999999999</v>
      </c>
    </row>
    <row r="57" spans="1:6" hidden="1" x14ac:dyDescent="0.2">
      <c r="A57" s="46">
        <v>84</v>
      </c>
      <c r="B57" s="47">
        <v>45637</v>
      </c>
      <c r="C57" s="46" t="s">
        <v>250</v>
      </c>
      <c r="E57" s="49">
        <v>240</v>
      </c>
      <c r="F57" s="48">
        <v>10240</v>
      </c>
    </row>
    <row r="58" spans="1:6" x14ac:dyDescent="0.2">
      <c r="A58" s="46">
        <v>77</v>
      </c>
      <c r="B58" s="47">
        <v>45638</v>
      </c>
      <c r="C58" s="46" t="s">
        <v>246</v>
      </c>
      <c r="E58" s="49">
        <v>90</v>
      </c>
      <c r="F58" s="48">
        <v>10090</v>
      </c>
    </row>
    <row r="59" spans="1:6" hidden="1" x14ac:dyDescent="0.2">
      <c r="A59" s="46">
        <v>58</v>
      </c>
      <c r="B59" s="47">
        <v>45643</v>
      </c>
      <c r="C59" s="46" t="s">
        <v>147</v>
      </c>
      <c r="D59" s="48">
        <v>-185779.73</v>
      </c>
      <c r="F59" s="48">
        <v>10000</v>
      </c>
    </row>
    <row r="60" spans="1:6" hidden="1" x14ac:dyDescent="0.2">
      <c r="A60" s="46">
        <v>59</v>
      </c>
      <c r="B60" s="47">
        <v>45643</v>
      </c>
      <c r="C60" s="46" t="s">
        <v>151</v>
      </c>
      <c r="E60" s="48">
        <v>177071.55</v>
      </c>
      <c r="F60" s="48">
        <v>195779.73</v>
      </c>
    </row>
    <row r="61" spans="1:6" hidden="1" x14ac:dyDescent="0.2">
      <c r="A61" s="46">
        <v>70</v>
      </c>
      <c r="B61" s="47">
        <v>45639</v>
      </c>
      <c r="C61" s="46" t="s">
        <v>244</v>
      </c>
      <c r="D61" s="49">
        <v>-292.25</v>
      </c>
      <c r="F61" s="48">
        <v>186699.58</v>
      </c>
    </row>
    <row r="62" spans="1:6" hidden="1" x14ac:dyDescent="0.2">
      <c r="A62" s="46">
        <v>61</v>
      </c>
      <c r="B62" s="47">
        <v>45643</v>
      </c>
      <c r="C62" s="46" t="s">
        <v>152</v>
      </c>
      <c r="E62" s="48">
        <v>14.02</v>
      </c>
      <c r="F62" s="48">
        <v>18706.02</v>
      </c>
    </row>
    <row r="63" spans="1:6" x14ac:dyDescent="0.2">
      <c r="A63" s="46">
        <v>73</v>
      </c>
      <c r="B63" s="47">
        <v>45639</v>
      </c>
      <c r="C63" s="46" t="s">
        <v>245</v>
      </c>
      <c r="E63" s="49">
        <v>90</v>
      </c>
      <c r="F63" s="48">
        <v>10090</v>
      </c>
    </row>
    <row r="64" spans="1:6" hidden="1" x14ac:dyDescent="0.2">
      <c r="A64" s="46">
        <v>67</v>
      </c>
      <c r="B64" s="47">
        <v>45642</v>
      </c>
      <c r="C64" s="46" t="s">
        <v>243</v>
      </c>
      <c r="E64" s="49">
        <v>80</v>
      </c>
      <c r="F64" s="48">
        <v>18474</v>
      </c>
    </row>
    <row r="65" spans="1:6" hidden="1" x14ac:dyDescent="0.2">
      <c r="A65" s="46">
        <v>64</v>
      </c>
      <c r="B65" s="47">
        <v>45642</v>
      </c>
      <c r="C65" s="46" t="s">
        <v>147</v>
      </c>
      <c r="D65" s="48">
        <v>-177071.55</v>
      </c>
      <c r="F65" s="48">
        <v>18144</v>
      </c>
    </row>
    <row r="66" spans="1:6" hidden="1" x14ac:dyDescent="0.2">
      <c r="A66" s="46">
        <v>65</v>
      </c>
      <c r="B66" s="47">
        <v>45642</v>
      </c>
      <c r="C66" s="46" t="s">
        <v>151</v>
      </c>
      <c r="E66" s="48">
        <v>176699.58</v>
      </c>
      <c r="F66" s="48">
        <v>195215.55</v>
      </c>
    </row>
    <row r="67" spans="1:6" hidden="1" x14ac:dyDescent="0.2">
      <c r="A67" s="46">
        <v>66</v>
      </c>
      <c r="B67" s="47">
        <v>45642</v>
      </c>
      <c r="C67" s="46" t="s">
        <v>152</v>
      </c>
      <c r="E67" s="48">
        <v>41.97</v>
      </c>
      <c r="F67" s="48">
        <v>18515.97</v>
      </c>
    </row>
    <row r="68" spans="1:6" hidden="1" x14ac:dyDescent="0.2">
      <c r="A68" s="46">
        <v>68</v>
      </c>
      <c r="B68" s="47">
        <v>45642</v>
      </c>
      <c r="C68" s="46" t="s">
        <v>161</v>
      </c>
      <c r="E68" s="49">
        <v>8394</v>
      </c>
      <c r="F68" s="48">
        <v>18394</v>
      </c>
    </row>
    <row r="69" spans="1:6" hidden="1" x14ac:dyDescent="0.2">
      <c r="A69" s="46">
        <v>60</v>
      </c>
      <c r="B69" s="47">
        <v>45643</v>
      </c>
      <c r="C69" s="46" t="s">
        <v>240</v>
      </c>
      <c r="E69" s="49">
        <v>2.16</v>
      </c>
      <c r="F69" s="48">
        <v>18708.18</v>
      </c>
    </row>
    <row r="70" spans="1:6" hidden="1" x14ac:dyDescent="0.2">
      <c r="A70" s="46">
        <v>69</v>
      </c>
      <c r="B70" s="47">
        <v>45639</v>
      </c>
      <c r="C70" s="46" t="s">
        <v>147</v>
      </c>
      <c r="D70" s="48">
        <v>-176699.58</v>
      </c>
      <c r="F70" s="48">
        <v>10000</v>
      </c>
    </row>
    <row r="71" spans="1:6" hidden="1" x14ac:dyDescent="0.2">
      <c r="A71" s="46">
        <v>62</v>
      </c>
      <c r="B71" s="47">
        <v>45643</v>
      </c>
      <c r="C71" s="46" t="s">
        <v>241</v>
      </c>
      <c r="E71" s="49">
        <v>80</v>
      </c>
      <c r="F71" s="48">
        <v>18692</v>
      </c>
    </row>
    <row r="72" spans="1:6" hidden="1" x14ac:dyDescent="0.2">
      <c r="A72" s="46">
        <v>71</v>
      </c>
      <c r="B72" s="47">
        <v>45639</v>
      </c>
      <c r="C72" s="46" t="s">
        <v>151</v>
      </c>
      <c r="E72" s="48">
        <v>176887.83</v>
      </c>
      <c r="F72" s="48">
        <v>186991.83</v>
      </c>
    </row>
    <row r="73" spans="1:6" hidden="1" x14ac:dyDescent="0.2">
      <c r="A73" s="46">
        <v>72</v>
      </c>
      <c r="B73" s="47">
        <v>45639</v>
      </c>
      <c r="C73" s="46" t="s">
        <v>152</v>
      </c>
      <c r="E73" s="48">
        <v>14</v>
      </c>
      <c r="F73" s="48">
        <v>10104</v>
      </c>
    </row>
    <row r="74" spans="1:6" hidden="1" x14ac:dyDescent="0.2">
      <c r="A74" s="46">
        <v>63</v>
      </c>
      <c r="B74" s="47">
        <v>45643</v>
      </c>
      <c r="C74" s="46" t="s">
        <v>242</v>
      </c>
      <c r="E74" s="49">
        <v>468</v>
      </c>
      <c r="F74" s="48">
        <v>18612</v>
      </c>
    </row>
    <row r="75" spans="1:6" hidden="1" x14ac:dyDescent="0.2">
      <c r="A75" s="46">
        <v>74</v>
      </c>
      <c r="B75" s="47">
        <v>45638</v>
      </c>
      <c r="C75" s="46" t="s">
        <v>147</v>
      </c>
      <c r="D75" s="48">
        <v>-176887.83</v>
      </c>
      <c r="F75" s="48">
        <v>10000</v>
      </c>
    </row>
    <row r="76" spans="1:6" hidden="1" x14ac:dyDescent="0.2">
      <c r="A76" s="46">
        <v>75</v>
      </c>
      <c r="B76" s="47">
        <v>45638</v>
      </c>
      <c r="C76" s="46" t="s">
        <v>151</v>
      </c>
      <c r="E76" s="48">
        <v>176783.83</v>
      </c>
      <c r="F76" s="48">
        <v>186887.83</v>
      </c>
    </row>
    <row r="77" spans="1:6" hidden="1" x14ac:dyDescent="0.2">
      <c r="A77" s="46">
        <v>76</v>
      </c>
      <c r="B77" s="47">
        <v>45638</v>
      </c>
      <c r="C77" s="46" t="s">
        <v>152</v>
      </c>
      <c r="E77" s="48">
        <v>14</v>
      </c>
      <c r="F77" s="48">
        <v>10104</v>
      </c>
    </row>
    <row r="78" spans="1:6" hidden="1" x14ac:dyDescent="0.2">
      <c r="A78" s="46">
        <v>56</v>
      </c>
      <c r="B78" s="47">
        <v>45644</v>
      </c>
      <c r="C78" s="46" t="s">
        <v>238</v>
      </c>
      <c r="E78" s="49">
        <v>80</v>
      </c>
      <c r="F78" s="48">
        <v>10160</v>
      </c>
    </row>
    <row r="79" spans="1:6" hidden="1" x14ac:dyDescent="0.2">
      <c r="A79" s="46">
        <v>78</v>
      </c>
      <c r="B79" s="47">
        <v>45637</v>
      </c>
      <c r="C79" s="46" t="s">
        <v>147</v>
      </c>
      <c r="D79" s="48">
        <v>-176783.83</v>
      </c>
      <c r="F79" s="48">
        <v>10000</v>
      </c>
    </row>
    <row r="80" spans="1:6" hidden="1" x14ac:dyDescent="0.2">
      <c r="A80" s="46">
        <v>57</v>
      </c>
      <c r="B80" s="47">
        <v>45644</v>
      </c>
      <c r="C80" s="46" t="s">
        <v>239</v>
      </c>
      <c r="E80" s="49">
        <v>80</v>
      </c>
      <c r="F80" s="48">
        <v>10080</v>
      </c>
    </row>
    <row r="81" spans="1:6" hidden="1" x14ac:dyDescent="0.2">
      <c r="A81" s="46">
        <v>80</v>
      </c>
      <c r="B81" s="47">
        <v>45637</v>
      </c>
      <c r="C81" s="46" t="s">
        <v>151</v>
      </c>
      <c r="E81" s="48">
        <v>176292.27</v>
      </c>
      <c r="F81" s="48">
        <v>186806.23</v>
      </c>
    </row>
    <row r="82" spans="1:6" hidden="1" x14ac:dyDescent="0.2">
      <c r="A82" s="46">
        <v>81</v>
      </c>
      <c r="B82" s="47">
        <v>45637</v>
      </c>
      <c r="C82" s="46" t="s">
        <v>152</v>
      </c>
      <c r="E82" s="48">
        <v>13.96</v>
      </c>
      <c r="F82" s="48">
        <v>10513.96</v>
      </c>
    </row>
    <row r="83" spans="1:6" hidden="1" x14ac:dyDescent="0.2">
      <c r="A83" s="46">
        <v>45</v>
      </c>
      <c r="B83" s="47">
        <v>45645</v>
      </c>
      <c r="C83" s="46" t="s">
        <v>232</v>
      </c>
      <c r="D83" s="49">
        <v>-7976.48</v>
      </c>
      <c r="F83" s="48">
        <v>185144.1</v>
      </c>
    </row>
    <row r="84" spans="1:6" hidden="1" x14ac:dyDescent="0.2">
      <c r="A84" s="46">
        <v>46</v>
      </c>
      <c r="B84" s="47">
        <v>45645</v>
      </c>
      <c r="C84" s="46" t="s">
        <v>233</v>
      </c>
      <c r="D84" s="49">
        <v>-2435.14</v>
      </c>
      <c r="F84" s="48">
        <v>193120.58</v>
      </c>
    </row>
    <row r="85" spans="1:6" hidden="1" x14ac:dyDescent="0.2">
      <c r="A85" s="46">
        <v>47</v>
      </c>
      <c r="B85" s="47">
        <v>45645</v>
      </c>
      <c r="C85" s="46" t="s">
        <v>234</v>
      </c>
      <c r="D85" s="49">
        <v>-33.799999999999997</v>
      </c>
      <c r="F85" s="48">
        <v>195555.72</v>
      </c>
    </row>
    <row r="86" spans="1:6" hidden="1" x14ac:dyDescent="0.2">
      <c r="A86" s="46">
        <v>85</v>
      </c>
      <c r="B86" s="47">
        <v>45636</v>
      </c>
      <c r="C86" s="46" t="s">
        <v>147</v>
      </c>
      <c r="D86" s="48">
        <v>-176292.27</v>
      </c>
      <c r="F86" s="48">
        <v>10000</v>
      </c>
    </row>
    <row r="87" spans="1:6" hidden="1" x14ac:dyDescent="0.2">
      <c r="A87" s="46">
        <v>50</v>
      </c>
      <c r="B87" s="47">
        <v>45645</v>
      </c>
      <c r="C87" s="46" t="s">
        <v>235</v>
      </c>
      <c r="E87" s="49">
        <v>80</v>
      </c>
      <c r="F87" s="48">
        <v>10080</v>
      </c>
    </row>
    <row r="88" spans="1:6" hidden="1" x14ac:dyDescent="0.2">
      <c r="A88" s="46">
        <v>87</v>
      </c>
      <c r="B88" s="47">
        <v>45636</v>
      </c>
      <c r="C88" s="46" t="s">
        <v>151</v>
      </c>
      <c r="E88" s="48">
        <v>176299.31</v>
      </c>
      <c r="F88" s="48">
        <v>186313.27</v>
      </c>
    </row>
    <row r="89" spans="1:6" hidden="1" x14ac:dyDescent="0.2">
      <c r="A89" s="46">
        <v>88</v>
      </c>
      <c r="B89" s="47">
        <v>45636</v>
      </c>
      <c r="C89" s="46" t="s">
        <v>152</v>
      </c>
      <c r="E89" s="48">
        <v>13.96</v>
      </c>
      <c r="F89" s="48">
        <v>10013.959999999999</v>
      </c>
    </row>
    <row r="90" spans="1:6" hidden="1" x14ac:dyDescent="0.2">
      <c r="A90" s="46">
        <v>89</v>
      </c>
      <c r="B90" s="47">
        <v>45635</v>
      </c>
      <c r="C90" s="46" t="s">
        <v>147</v>
      </c>
      <c r="D90" s="48">
        <v>-176299.31</v>
      </c>
      <c r="F90" s="48">
        <v>10000</v>
      </c>
    </row>
    <row r="91" spans="1:6" x14ac:dyDescent="0.2">
      <c r="A91" s="46">
        <v>43</v>
      </c>
      <c r="B91" s="47">
        <v>45646</v>
      </c>
      <c r="C91" s="46" t="s">
        <v>231</v>
      </c>
      <c r="E91" s="49">
        <v>180</v>
      </c>
      <c r="F91" s="48">
        <v>10180</v>
      </c>
    </row>
    <row r="92" spans="1:6" hidden="1" x14ac:dyDescent="0.2">
      <c r="A92" s="46">
        <v>91</v>
      </c>
      <c r="B92" s="47">
        <v>45635</v>
      </c>
      <c r="C92" s="46" t="s">
        <v>151</v>
      </c>
      <c r="E92" s="48">
        <v>175437.64</v>
      </c>
      <c r="F92" s="48">
        <v>186599.31</v>
      </c>
    </row>
    <row r="93" spans="1:6" hidden="1" x14ac:dyDescent="0.2">
      <c r="A93" s="46">
        <v>92</v>
      </c>
      <c r="B93" s="47">
        <v>45635</v>
      </c>
      <c r="C93" s="46" t="s">
        <v>152</v>
      </c>
      <c r="E93" s="48">
        <v>41.67</v>
      </c>
      <c r="F93" s="48">
        <v>11161.67</v>
      </c>
    </row>
    <row r="94" spans="1:6" x14ac:dyDescent="0.2">
      <c r="A94" s="46">
        <v>38</v>
      </c>
      <c r="B94" s="47">
        <v>45649</v>
      </c>
      <c r="C94" s="46" t="s">
        <v>229</v>
      </c>
      <c r="E94" s="49">
        <v>90</v>
      </c>
      <c r="F94" s="48">
        <v>10180</v>
      </c>
    </row>
    <row r="95" spans="1:6" x14ac:dyDescent="0.2">
      <c r="A95" s="46">
        <v>39</v>
      </c>
      <c r="B95" s="47">
        <v>45649</v>
      </c>
      <c r="C95" s="46" t="s">
        <v>230</v>
      </c>
      <c r="E95" s="49">
        <v>90</v>
      </c>
      <c r="F95" s="48">
        <v>10090</v>
      </c>
    </row>
    <row r="96" spans="1:6" hidden="1" x14ac:dyDescent="0.2">
      <c r="A96" s="46">
        <v>95</v>
      </c>
      <c r="B96" s="47">
        <v>45632</v>
      </c>
      <c r="C96" s="46" t="s">
        <v>147</v>
      </c>
      <c r="D96" s="48">
        <v>-175437.64</v>
      </c>
      <c r="F96" s="48">
        <v>10000</v>
      </c>
    </row>
    <row r="97" spans="1:6" hidden="1" x14ac:dyDescent="0.2">
      <c r="A97" s="46">
        <v>29</v>
      </c>
      <c r="B97" s="47">
        <v>45650</v>
      </c>
      <c r="C97" s="46" t="s">
        <v>225</v>
      </c>
      <c r="D97" s="49">
        <v>-22.31</v>
      </c>
      <c r="F97" s="48">
        <v>185933.9</v>
      </c>
    </row>
    <row r="98" spans="1:6" hidden="1" x14ac:dyDescent="0.2">
      <c r="A98" s="46">
        <v>97</v>
      </c>
      <c r="B98" s="47">
        <v>45632</v>
      </c>
      <c r="C98" s="46" t="s">
        <v>151</v>
      </c>
      <c r="E98" s="48">
        <v>174844.45</v>
      </c>
      <c r="F98" s="48">
        <v>185678.29</v>
      </c>
    </row>
    <row r="99" spans="1:6" hidden="1" x14ac:dyDescent="0.2">
      <c r="A99" s="46">
        <v>98</v>
      </c>
      <c r="B99" s="47">
        <v>45632</v>
      </c>
      <c r="C99" s="46" t="s">
        <v>152</v>
      </c>
      <c r="E99" s="48">
        <v>13.84</v>
      </c>
      <c r="F99" s="48">
        <v>10833.84</v>
      </c>
    </row>
    <row r="100" spans="1:6" hidden="1" x14ac:dyDescent="0.2">
      <c r="A100" s="46">
        <v>32</v>
      </c>
      <c r="B100" s="47">
        <v>45650</v>
      </c>
      <c r="C100" s="46" t="s">
        <v>226</v>
      </c>
      <c r="E100" s="49">
        <v>50</v>
      </c>
      <c r="F100" s="48">
        <v>10390</v>
      </c>
    </row>
    <row r="101" spans="1:6" hidden="1" x14ac:dyDescent="0.2">
      <c r="A101" s="46">
        <v>33</v>
      </c>
      <c r="B101" s="47">
        <v>45650</v>
      </c>
      <c r="C101" s="46" t="s">
        <v>227</v>
      </c>
      <c r="E101" s="49">
        <v>80</v>
      </c>
      <c r="F101" s="48">
        <v>10340</v>
      </c>
    </row>
    <row r="102" spans="1:6" hidden="1" x14ac:dyDescent="0.2">
      <c r="A102" s="46">
        <v>34</v>
      </c>
      <c r="B102" s="47">
        <v>45650</v>
      </c>
      <c r="C102" s="46" t="s">
        <v>228</v>
      </c>
      <c r="E102" s="49">
        <v>260</v>
      </c>
      <c r="F102" s="48">
        <v>10260</v>
      </c>
    </row>
    <row r="103" spans="1:6" hidden="1" x14ac:dyDescent="0.2">
      <c r="A103" s="46">
        <v>25</v>
      </c>
      <c r="B103" s="47">
        <v>45652</v>
      </c>
      <c r="C103" s="46" t="s">
        <v>222</v>
      </c>
      <c r="E103" s="49">
        <v>80</v>
      </c>
      <c r="F103" s="48">
        <v>10430</v>
      </c>
    </row>
    <row r="104" spans="1:6" hidden="1" x14ac:dyDescent="0.2">
      <c r="A104" s="46">
        <v>103</v>
      </c>
      <c r="B104" s="47">
        <v>45631</v>
      </c>
      <c r="C104" s="46" t="s">
        <v>147</v>
      </c>
      <c r="D104" s="48">
        <v>-174844.45</v>
      </c>
      <c r="F104" s="48">
        <v>10000</v>
      </c>
    </row>
    <row r="105" spans="1:6" hidden="1" x14ac:dyDescent="0.2">
      <c r="A105" s="46">
        <v>26</v>
      </c>
      <c r="B105" s="47">
        <v>45652</v>
      </c>
      <c r="C105" s="46" t="s">
        <v>223</v>
      </c>
      <c r="E105" s="49">
        <v>350</v>
      </c>
      <c r="F105" s="48">
        <v>10350</v>
      </c>
    </row>
    <row r="106" spans="1:6" hidden="1" x14ac:dyDescent="0.2">
      <c r="A106" s="46">
        <v>18</v>
      </c>
      <c r="B106" s="47">
        <v>45653</v>
      </c>
      <c r="C106" s="46" t="s">
        <v>221</v>
      </c>
      <c r="D106" s="49">
        <v>-376.2</v>
      </c>
      <c r="F106" s="48">
        <v>184788.55</v>
      </c>
    </row>
    <row r="107" spans="1:6" hidden="1" x14ac:dyDescent="0.2">
      <c r="A107" s="46">
        <v>19</v>
      </c>
      <c r="B107" s="47">
        <v>45653</v>
      </c>
      <c r="C107" s="46" t="s">
        <v>162</v>
      </c>
      <c r="D107" s="49">
        <v>-26.31</v>
      </c>
      <c r="F107" s="48">
        <v>185164.75</v>
      </c>
    </row>
    <row r="108" spans="1:6" hidden="1" x14ac:dyDescent="0.2">
      <c r="A108" s="46">
        <v>107</v>
      </c>
      <c r="B108" s="47">
        <v>45631</v>
      </c>
      <c r="C108" s="46" t="s">
        <v>151</v>
      </c>
      <c r="E108" s="48">
        <v>185215.97</v>
      </c>
      <c r="F108" s="48">
        <v>195410.63</v>
      </c>
    </row>
    <row r="109" spans="1:6" hidden="1" x14ac:dyDescent="0.2">
      <c r="A109" s="46">
        <v>108</v>
      </c>
      <c r="B109" s="47">
        <v>45631</v>
      </c>
      <c r="C109" s="46" t="s">
        <v>152</v>
      </c>
      <c r="E109" s="48">
        <v>14.66</v>
      </c>
      <c r="F109" s="48">
        <v>10194.66</v>
      </c>
    </row>
    <row r="110" spans="1:6" hidden="1" x14ac:dyDescent="0.2">
      <c r="A110" s="46">
        <v>13</v>
      </c>
      <c r="B110" s="47">
        <v>45656</v>
      </c>
      <c r="C110" s="46" t="s">
        <v>217</v>
      </c>
      <c r="E110" s="49">
        <v>50</v>
      </c>
      <c r="F110" s="48">
        <v>10380</v>
      </c>
    </row>
    <row r="111" spans="1:6" hidden="1" x14ac:dyDescent="0.2">
      <c r="A111" s="46">
        <v>14</v>
      </c>
      <c r="B111" s="47">
        <v>45656</v>
      </c>
      <c r="C111" s="46" t="s">
        <v>218</v>
      </c>
      <c r="E111" s="49">
        <v>80</v>
      </c>
      <c r="F111" s="48">
        <v>10330</v>
      </c>
    </row>
    <row r="112" spans="1:6" hidden="1" x14ac:dyDescent="0.2">
      <c r="A112" s="46">
        <v>111</v>
      </c>
      <c r="B112" s="47">
        <v>45630</v>
      </c>
      <c r="C112" s="46" t="s">
        <v>147</v>
      </c>
      <c r="D112" s="48">
        <v>-185215.97</v>
      </c>
      <c r="F112" s="48">
        <v>10000</v>
      </c>
    </row>
    <row r="113" spans="1:6" hidden="1" x14ac:dyDescent="0.2">
      <c r="A113" s="46">
        <v>112</v>
      </c>
      <c r="B113" s="47">
        <v>45630</v>
      </c>
      <c r="C113" s="46" t="s">
        <v>151</v>
      </c>
      <c r="E113" s="48">
        <v>182611.51</v>
      </c>
      <c r="F113" s="48">
        <v>195215.97</v>
      </c>
    </row>
    <row r="114" spans="1:6" hidden="1" x14ac:dyDescent="0.2">
      <c r="A114" s="46">
        <v>113</v>
      </c>
      <c r="B114" s="47">
        <v>45630</v>
      </c>
      <c r="C114" s="46" t="s">
        <v>152</v>
      </c>
      <c r="E114" s="48">
        <v>14.46</v>
      </c>
      <c r="F114" s="48">
        <v>12604.46</v>
      </c>
    </row>
    <row r="115" spans="1:6" x14ac:dyDescent="0.2">
      <c r="A115" s="46">
        <v>15</v>
      </c>
      <c r="B115" s="47">
        <v>45656</v>
      </c>
      <c r="C115" s="46" t="s">
        <v>219</v>
      </c>
      <c r="E115" s="49">
        <v>90</v>
      </c>
      <c r="F115" s="48">
        <v>10250</v>
      </c>
    </row>
    <row r="116" spans="1:6" hidden="1" x14ac:dyDescent="0.2">
      <c r="A116" s="46">
        <v>16</v>
      </c>
      <c r="B116" s="47">
        <v>45656</v>
      </c>
      <c r="C116" s="46" t="s">
        <v>220</v>
      </c>
      <c r="E116" s="49">
        <v>160</v>
      </c>
      <c r="F116" s="48">
        <v>10160</v>
      </c>
    </row>
    <row r="117" spans="1:6" hidden="1" x14ac:dyDescent="0.2">
      <c r="A117" s="46">
        <v>5</v>
      </c>
      <c r="B117" s="47">
        <v>45657</v>
      </c>
      <c r="C117" s="46" t="s">
        <v>213</v>
      </c>
      <c r="E117" s="49">
        <v>2.29</v>
      </c>
      <c r="F117" s="48">
        <v>10244.700000000001</v>
      </c>
    </row>
    <row r="118" spans="1:6" hidden="1" x14ac:dyDescent="0.2">
      <c r="A118" s="46">
        <v>117</v>
      </c>
      <c r="B118" s="47">
        <v>45629</v>
      </c>
      <c r="C118" s="46" t="s">
        <v>147</v>
      </c>
      <c r="D118" s="48">
        <v>-182611.51</v>
      </c>
      <c r="F118" s="48">
        <v>10000</v>
      </c>
    </row>
    <row r="119" spans="1:6" hidden="1" x14ac:dyDescent="0.2">
      <c r="A119" s="46">
        <v>118</v>
      </c>
      <c r="B119" s="47">
        <v>45629</v>
      </c>
      <c r="C119" s="46" t="s">
        <v>151</v>
      </c>
      <c r="E119" s="48">
        <v>177838.7</v>
      </c>
      <c r="F119" s="48">
        <v>192611.51</v>
      </c>
    </row>
    <row r="120" spans="1:6" hidden="1" x14ac:dyDescent="0.2">
      <c r="A120" s="46">
        <v>7</v>
      </c>
      <c r="B120" s="47">
        <v>45657</v>
      </c>
      <c r="C120" s="46" t="s">
        <v>214</v>
      </c>
      <c r="E120" s="49">
        <v>50</v>
      </c>
      <c r="F120" s="48">
        <v>10230</v>
      </c>
    </row>
    <row r="121" spans="1:6" hidden="1" x14ac:dyDescent="0.2">
      <c r="A121" s="46">
        <v>120</v>
      </c>
      <c r="B121" s="47">
        <v>45629</v>
      </c>
      <c r="C121" s="46" t="s">
        <v>152</v>
      </c>
      <c r="E121" s="48">
        <v>14.08</v>
      </c>
      <c r="F121" s="48">
        <v>14764.08</v>
      </c>
    </row>
    <row r="122" spans="1:6" hidden="1" x14ac:dyDescent="0.2">
      <c r="A122" s="46">
        <v>8</v>
      </c>
      <c r="B122" s="47">
        <v>45657</v>
      </c>
      <c r="C122" s="46" t="s">
        <v>215</v>
      </c>
      <c r="E122" s="49">
        <v>80</v>
      </c>
      <c r="F122" s="48">
        <v>10180</v>
      </c>
    </row>
    <row r="123" spans="1:6" hidden="1" x14ac:dyDescent="0.2">
      <c r="A123" s="46">
        <v>122</v>
      </c>
      <c r="B123" s="47">
        <v>45628</v>
      </c>
      <c r="C123" s="46" t="s">
        <v>147</v>
      </c>
      <c r="D123" s="48">
        <v>-177838.7</v>
      </c>
      <c r="F123" s="48">
        <v>10000</v>
      </c>
    </row>
    <row r="124" spans="1:6" hidden="1" x14ac:dyDescent="0.2">
      <c r="A124" s="46">
        <v>123</v>
      </c>
      <c r="B124" s="47">
        <v>45628</v>
      </c>
      <c r="C124" s="46" t="s">
        <v>151</v>
      </c>
      <c r="E124" s="48">
        <v>162373.54</v>
      </c>
      <c r="F124" s="48">
        <v>187838.7</v>
      </c>
    </row>
    <row r="125" spans="1:6" hidden="1" x14ac:dyDescent="0.2">
      <c r="A125" s="46">
        <v>124</v>
      </c>
      <c r="B125" s="47">
        <v>45628</v>
      </c>
      <c r="C125" s="46" t="s">
        <v>152</v>
      </c>
      <c r="E125" s="48">
        <v>38.56</v>
      </c>
      <c r="F125" s="48">
        <v>25465.16</v>
      </c>
    </row>
    <row r="126" spans="1:6" hidden="1" x14ac:dyDescent="0.2">
      <c r="A126" s="46">
        <v>9</v>
      </c>
      <c r="B126" s="47">
        <v>45657</v>
      </c>
      <c r="C126" s="46" t="s">
        <v>216</v>
      </c>
      <c r="E126" s="49">
        <v>100</v>
      </c>
      <c r="F126" s="48">
        <v>10100</v>
      </c>
    </row>
    <row r="129" spans="4:6" x14ac:dyDescent="0.2">
      <c r="D129" s="48">
        <f>SUBTOTAL(9,D2:D126)</f>
        <v>0</v>
      </c>
      <c r="E129" s="48">
        <f>SUBTOTAL(9,E2:E126)</f>
        <v>3960</v>
      </c>
      <c r="F129" s="48">
        <f>+D129+E129</f>
        <v>3960</v>
      </c>
    </row>
  </sheetData>
  <autoFilter ref="A1:F126" xr:uid="{64F68BB6-CF04-4FF2-BA61-3C631DBBFF76}">
    <filterColumn colId="2">
      <filters>
        <filter val="ART IN MOTION TEAMSNAP      ST-B2C3A5U7L0I5"/>
        <filter val="ART IN MOTION TEAMSNAP      ST-B2H7L9M5I1A3"/>
        <filter val="ART IN MOTION TEAMSNAP      ST-C3G0E0L4X0M2"/>
        <filter val="ART IN MOTION TEAMSNAP      ST-H9X2S5G7P8C4"/>
        <filter val="ART IN MOTION TEAMSNAP      ST-J8Y8S9X7N0N6"/>
        <filter val="ART IN MOTION TEAMSNAP      ST-K6E1S1G2C4G9"/>
        <filter val="ART IN MOTION TEAMSNAP      ST-L1Q9K8J7F2X5"/>
        <filter val="ART IN MOTION TEAMSNAP      ST-L4S4S2A4E6T7"/>
        <filter val="ART IN MOTION TEAMSNAP      ST-R3E4D6F6J1M1"/>
        <filter val="ART IN MOTION TEAMSNAP      ST-R7I6N4G1B3U6"/>
        <filter val="ART IN MOTION TEAMSNAP      ST-R8W8V6K7K5U2"/>
        <filter val="ART IN MOTION TEAMSNAP      ST-S9S5J2N7M5Y3"/>
        <filter val="ART IN MOTION TEAMSNAP      ST-U7W3O4O1U2S1"/>
        <filter val="ART IN MOTION TEAMSNAP      ST-V1P4I6T8W4S4"/>
      </filters>
    </filterColumn>
    <sortState xmlns:xlrd2="http://schemas.microsoft.com/office/spreadsheetml/2017/richdata2" ref="A6:F126">
      <sortCondition ref="B1:B126"/>
    </sortState>
  </autoFilter>
  <pageMargins left="0.7" right="0.7" top="0.75" bottom="0.75" header="0.3" footer="0.3"/>
  <pageSetup orientation="portrait" horizontalDpi="0" verticalDpi="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74E7D8-9A5A-4C2E-B641-CA957BD04C35}">
  <sheetPr>
    <tabColor rgb="FF00B0F0"/>
  </sheetPr>
  <dimension ref="A1:J29"/>
  <sheetViews>
    <sheetView workbookViewId="0">
      <selection activeCell="J28" sqref="J28"/>
    </sheetView>
  </sheetViews>
  <sheetFormatPr baseColWidth="10" defaultColWidth="8.83203125" defaultRowHeight="15" x14ac:dyDescent="0.2"/>
  <cols>
    <col min="1" max="1" width="8.83203125" style="23"/>
    <col min="2" max="2" width="28.5" style="23" bestFit="1" customWidth="1"/>
    <col min="3" max="3" width="13.6640625" style="27" customWidth="1"/>
    <col min="4" max="6" width="8.83203125" style="23"/>
    <col min="7" max="7" width="27.6640625" style="23" bestFit="1" customWidth="1"/>
    <col min="8" max="8" width="12.5" style="26" bestFit="1" customWidth="1"/>
    <col min="9" max="9" width="8.83203125" style="23"/>
    <col min="10" max="10" width="9.6640625" style="23" bestFit="1" customWidth="1"/>
    <col min="11" max="16384" width="8.83203125" style="23"/>
  </cols>
  <sheetData>
    <row r="1" spans="1:10" x14ac:dyDescent="0.2">
      <c r="A1" s="23" t="s">
        <v>314</v>
      </c>
      <c r="F1" t="s">
        <v>316</v>
      </c>
      <c r="G1"/>
      <c r="H1" s="58"/>
    </row>
    <row r="2" spans="1:10" x14ac:dyDescent="0.2">
      <c r="F2"/>
      <c r="G2"/>
      <c r="H2" s="58"/>
    </row>
    <row r="3" spans="1:10" x14ac:dyDescent="0.2">
      <c r="F3"/>
      <c r="G3"/>
      <c r="H3" s="58"/>
    </row>
    <row r="4" spans="1:10" x14ac:dyDescent="0.2">
      <c r="F4"/>
      <c r="G4"/>
      <c r="H4" s="58"/>
    </row>
    <row r="5" spans="1:10" s="24" customFormat="1" ht="32" x14ac:dyDescent="0.2">
      <c r="B5" s="24" t="s">
        <v>184</v>
      </c>
      <c r="C5" s="31" t="s">
        <v>315</v>
      </c>
      <c r="F5" s="57"/>
      <c r="G5" s="57" t="s">
        <v>34</v>
      </c>
      <c r="H5" s="59" t="s">
        <v>479</v>
      </c>
      <c r="J5" s="24" t="s">
        <v>204</v>
      </c>
    </row>
    <row r="6" spans="1:10" x14ac:dyDescent="0.2">
      <c r="F6"/>
      <c r="G6"/>
      <c r="H6" s="58"/>
    </row>
    <row r="7" spans="1:10" x14ac:dyDescent="0.2">
      <c r="F7"/>
      <c r="G7"/>
      <c r="H7" s="58"/>
    </row>
    <row r="8" spans="1:10" x14ac:dyDescent="0.2">
      <c r="B8" s="25" t="s">
        <v>205</v>
      </c>
      <c r="F8"/>
      <c r="G8" t="s">
        <v>205</v>
      </c>
      <c r="H8" s="58"/>
    </row>
    <row r="9" spans="1:10" x14ac:dyDescent="0.2">
      <c r="B9" s="23" t="s">
        <v>0</v>
      </c>
      <c r="C9" s="27">
        <v>607.86</v>
      </c>
      <c r="F9"/>
      <c r="G9" t="s">
        <v>0</v>
      </c>
      <c r="H9" s="58">
        <v>607.86</v>
      </c>
      <c r="J9" s="27">
        <f>H9-C9</f>
        <v>0</v>
      </c>
    </row>
    <row r="10" spans="1:10" x14ac:dyDescent="0.2">
      <c r="B10" s="23" t="s">
        <v>78</v>
      </c>
      <c r="C10" s="27">
        <v>4602.6000000000004</v>
      </c>
      <c r="F10"/>
      <c r="G10" t="s">
        <v>78</v>
      </c>
      <c r="H10" s="58">
        <v>1902.6</v>
      </c>
      <c r="J10" s="27">
        <f t="shared" ref="J10:J29" si="0">H10-C10</f>
        <v>-2700.0000000000005</v>
      </c>
    </row>
    <row r="11" spans="1:10" x14ac:dyDescent="0.2">
      <c r="B11" s="23" t="s">
        <v>51</v>
      </c>
      <c r="C11" s="27">
        <v>2278.12</v>
      </c>
      <c r="F11"/>
      <c r="G11" t="s">
        <v>51</v>
      </c>
      <c r="H11" s="58">
        <v>2278.12</v>
      </c>
      <c r="J11" s="27">
        <f t="shared" si="0"/>
        <v>0</v>
      </c>
    </row>
    <row r="12" spans="1:10" x14ac:dyDescent="0.2">
      <c r="B12" s="23" t="s">
        <v>1</v>
      </c>
      <c r="C12" s="27">
        <v>21066.560000000001</v>
      </c>
      <c r="F12"/>
      <c r="G12" t="s">
        <v>1</v>
      </c>
      <c r="H12" s="58">
        <v>21066.560000000001</v>
      </c>
      <c r="J12" s="27">
        <f t="shared" si="0"/>
        <v>0</v>
      </c>
    </row>
    <row r="13" spans="1:10" x14ac:dyDescent="0.2">
      <c r="B13" s="23" t="s">
        <v>79</v>
      </c>
      <c r="C13" s="27">
        <v>-123.16</v>
      </c>
      <c r="F13"/>
      <c r="G13" t="s">
        <v>79</v>
      </c>
      <c r="H13" s="58">
        <v>3218.84</v>
      </c>
      <c r="J13" s="60">
        <f t="shared" si="0"/>
        <v>3342</v>
      </c>
    </row>
    <row r="14" spans="1:10" x14ac:dyDescent="0.2">
      <c r="B14" s="23" t="s">
        <v>3</v>
      </c>
      <c r="C14" s="27">
        <v>7000.67</v>
      </c>
      <c r="F14"/>
      <c r="G14" t="s">
        <v>3</v>
      </c>
      <c r="H14" s="58">
        <v>7000.67</v>
      </c>
      <c r="J14" s="27">
        <f t="shared" si="0"/>
        <v>0</v>
      </c>
    </row>
    <row r="15" spans="1:10" x14ac:dyDescent="0.2">
      <c r="B15" s="23" t="s">
        <v>7</v>
      </c>
      <c r="C15" s="27">
        <v>5066.2299999999996</v>
      </c>
      <c r="F15"/>
      <c r="G15" t="s">
        <v>7</v>
      </c>
      <c r="H15" s="58">
        <v>5066.2299999999996</v>
      </c>
      <c r="J15" s="27">
        <f t="shared" si="0"/>
        <v>0</v>
      </c>
    </row>
    <row r="16" spans="1:10" x14ac:dyDescent="0.2">
      <c r="B16" s="23" t="s">
        <v>8</v>
      </c>
      <c r="C16" s="27">
        <v>107773.67</v>
      </c>
      <c r="F16"/>
      <c r="G16" t="s">
        <v>8</v>
      </c>
      <c r="H16" s="58">
        <v>107773.67</v>
      </c>
      <c r="J16" s="27">
        <f t="shared" si="0"/>
        <v>0</v>
      </c>
    </row>
    <row r="17" spans="2:10" x14ac:dyDescent="0.2">
      <c r="B17" s="23" t="s">
        <v>307</v>
      </c>
      <c r="C17" s="27">
        <v>860</v>
      </c>
      <c r="F17"/>
      <c r="G17" t="s">
        <v>307</v>
      </c>
      <c r="H17" s="58">
        <v>860</v>
      </c>
      <c r="J17" s="27">
        <f t="shared" si="0"/>
        <v>0</v>
      </c>
    </row>
    <row r="18" spans="2:10" x14ac:dyDescent="0.2">
      <c r="B18" s="23" t="s">
        <v>99</v>
      </c>
      <c r="C18" s="27">
        <v>1142</v>
      </c>
      <c r="F18"/>
      <c r="G18" t="s">
        <v>99</v>
      </c>
      <c r="H18" s="58">
        <v>500</v>
      </c>
      <c r="J18" s="60">
        <f t="shared" si="0"/>
        <v>-642</v>
      </c>
    </row>
    <row r="19" spans="2:10" x14ac:dyDescent="0.2">
      <c r="B19" s="23" t="s">
        <v>11</v>
      </c>
      <c r="C19" s="27">
        <v>61.28</v>
      </c>
      <c r="F19"/>
      <c r="G19" t="s">
        <v>11</v>
      </c>
      <c r="H19" s="58">
        <v>61.28</v>
      </c>
      <c r="J19" s="27">
        <f t="shared" si="0"/>
        <v>0</v>
      </c>
    </row>
    <row r="20" spans="2:10" x14ac:dyDescent="0.2">
      <c r="B20" s="23" t="s">
        <v>52</v>
      </c>
      <c r="C20" s="27">
        <v>12061.63</v>
      </c>
      <c r="F20"/>
      <c r="G20" t="s">
        <v>52</v>
      </c>
      <c r="H20" s="58">
        <v>12061.63</v>
      </c>
      <c r="J20" s="27">
        <f t="shared" si="0"/>
        <v>0</v>
      </c>
    </row>
    <row r="21" spans="2:10" x14ac:dyDescent="0.2">
      <c r="B21" s="23" t="s">
        <v>14</v>
      </c>
      <c r="C21" s="27">
        <v>11346.77</v>
      </c>
      <c r="F21"/>
      <c r="G21" t="s">
        <v>14</v>
      </c>
      <c r="H21" s="58">
        <v>11346.77</v>
      </c>
      <c r="J21" s="27">
        <f t="shared" si="0"/>
        <v>0</v>
      </c>
    </row>
    <row r="22" spans="2:10" x14ac:dyDescent="0.2">
      <c r="B22" s="25" t="s">
        <v>75</v>
      </c>
      <c r="C22" s="29">
        <v>173744.23</v>
      </c>
      <c r="F22"/>
      <c r="G22" t="s">
        <v>75</v>
      </c>
      <c r="H22" s="58">
        <v>173744.23</v>
      </c>
      <c r="J22" s="27">
        <f t="shared" si="0"/>
        <v>0</v>
      </c>
    </row>
    <row r="23" spans="2:10" x14ac:dyDescent="0.2">
      <c r="F23"/>
      <c r="G23"/>
      <c r="H23" s="58"/>
      <c r="J23" s="27">
        <f t="shared" si="0"/>
        <v>0</v>
      </c>
    </row>
    <row r="24" spans="2:10" x14ac:dyDescent="0.2">
      <c r="B24" s="25" t="s">
        <v>54</v>
      </c>
      <c r="F24"/>
      <c r="G24" t="s">
        <v>54</v>
      </c>
      <c r="H24" s="58"/>
      <c r="J24" s="27">
        <f t="shared" si="0"/>
        <v>0</v>
      </c>
    </row>
    <row r="25" spans="2:10" x14ac:dyDescent="0.2">
      <c r="B25" s="23" t="s">
        <v>55</v>
      </c>
      <c r="C25" s="27">
        <v>5851.77</v>
      </c>
      <c r="F25"/>
      <c r="G25" t="s">
        <v>55</v>
      </c>
      <c r="H25" s="58">
        <v>5851.77</v>
      </c>
      <c r="J25" s="27">
        <f t="shared" si="0"/>
        <v>0</v>
      </c>
    </row>
    <row r="26" spans="2:10" x14ac:dyDescent="0.2">
      <c r="B26" s="25" t="s">
        <v>56</v>
      </c>
      <c r="C26" s="29">
        <v>5851.77</v>
      </c>
      <c r="F26"/>
      <c r="G26" t="s">
        <v>56</v>
      </c>
      <c r="H26" s="58">
        <v>5851.77</v>
      </c>
      <c r="J26" s="27">
        <f t="shared" si="0"/>
        <v>0</v>
      </c>
    </row>
    <row r="27" spans="2:10" x14ac:dyDescent="0.2">
      <c r="B27" s="25"/>
      <c r="C27" s="29"/>
      <c r="F27"/>
      <c r="G27"/>
      <c r="H27" s="58"/>
      <c r="J27" s="27">
        <f t="shared" si="0"/>
        <v>0</v>
      </c>
    </row>
    <row r="28" spans="2:10" x14ac:dyDescent="0.2">
      <c r="B28" s="25" t="s">
        <v>17</v>
      </c>
      <c r="C28" s="29">
        <v>179596</v>
      </c>
      <c r="F28"/>
      <c r="G28" t="s">
        <v>17</v>
      </c>
      <c r="H28" s="58">
        <v>179596</v>
      </c>
      <c r="J28" s="27">
        <f t="shared" si="0"/>
        <v>0</v>
      </c>
    </row>
    <row r="29" spans="2:10" x14ac:dyDescent="0.2">
      <c r="J29" s="27">
        <f t="shared" si="0"/>
        <v>0</v>
      </c>
    </row>
  </sheetData>
  <pageMargins left="0.75" right="0.75" top="0.75" bottom="0.5" header="0.5" footer="0.75"/>
  <pageSetup orientation="portrait" horizontalDpi="0" verticalDpi="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36A8E2-B44C-4BCF-83F3-31D1F4986685}">
  <dimension ref="A1:K44"/>
  <sheetViews>
    <sheetView topLeftCell="A18" workbookViewId="0">
      <selection activeCell="G2" sqref="G2:G26"/>
    </sheetView>
  </sheetViews>
  <sheetFormatPr baseColWidth="10" defaultColWidth="8.83203125" defaultRowHeight="15" x14ac:dyDescent="0.2"/>
  <cols>
    <col min="1" max="1" width="8.83203125" style="61"/>
    <col min="2" max="2" width="10.5" style="61" bestFit="1" customWidth="1"/>
    <col min="3" max="3" width="42.5" style="61" bestFit="1" customWidth="1"/>
    <col min="4" max="16384" width="8.83203125" style="61"/>
  </cols>
  <sheetData>
    <row r="1" spans="1:11" x14ac:dyDescent="0.2">
      <c r="A1" s="61" t="s">
        <v>317</v>
      </c>
      <c r="B1" s="61" t="s">
        <v>35</v>
      </c>
      <c r="C1" s="61" t="s">
        <v>318</v>
      </c>
      <c r="D1" s="61" t="s">
        <v>319</v>
      </c>
      <c r="E1" s="61" t="s">
        <v>320</v>
      </c>
      <c r="F1" s="61" t="s">
        <v>321</v>
      </c>
      <c r="G1" s="61" t="s">
        <v>322</v>
      </c>
      <c r="H1" s="61" t="s">
        <v>323</v>
      </c>
      <c r="I1" s="61" t="s">
        <v>324</v>
      </c>
      <c r="J1" s="61" t="s">
        <v>325</v>
      </c>
      <c r="K1" s="61" t="s">
        <v>326</v>
      </c>
    </row>
    <row r="2" spans="1:11" x14ac:dyDescent="0.2">
      <c r="A2" s="61" t="s">
        <v>327</v>
      </c>
      <c r="B2" s="62">
        <v>45627</v>
      </c>
      <c r="C2" s="61" t="s">
        <v>328</v>
      </c>
      <c r="D2" s="63">
        <v>94.42</v>
      </c>
      <c r="F2" s="63">
        <v>4.42</v>
      </c>
      <c r="G2" s="64">
        <v>90</v>
      </c>
      <c r="H2" s="61" t="s">
        <v>329</v>
      </c>
      <c r="I2" s="61" t="s">
        <v>330</v>
      </c>
      <c r="J2" s="61" t="s">
        <v>331</v>
      </c>
      <c r="K2" s="61" t="s">
        <v>332</v>
      </c>
    </row>
    <row r="3" spans="1:11" x14ac:dyDescent="0.2">
      <c r="A3" s="61" t="s">
        <v>333</v>
      </c>
      <c r="B3" s="62">
        <v>45627</v>
      </c>
      <c r="C3" s="61" t="s">
        <v>328</v>
      </c>
      <c r="D3" s="63">
        <v>187.35</v>
      </c>
      <c r="F3" s="63">
        <v>7.35</v>
      </c>
      <c r="G3" s="64">
        <v>180</v>
      </c>
      <c r="H3" s="61" t="s">
        <v>329</v>
      </c>
      <c r="I3" s="61" t="s">
        <v>334</v>
      </c>
      <c r="J3" s="61" t="s">
        <v>335</v>
      </c>
      <c r="K3" s="61" t="s">
        <v>336</v>
      </c>
    </row>
    <row r="4" spans="1:11" x14ac:dyDescent="0.2">
      <c r="A4" s="61" t="s">
        <v>337</v>
      </c>
      <c r="B4" s="62">
        <v>45627</v>
      </c>
      <c r="C4" s="61" t="s">
        <v>328</v>
      </c>
      <c r="D4" s="63">
        <v>94.42</v>
      </c>
      <c r="F4" s="63">
        <v>4.42</v>
      </c>
      <c r="G4" s="64">
        <v>90</v>
      </c>
      <c r="H4" s="61" t="s">
        <v>329</v>
      </c>
      <c r="I4" s="61" t="s">
        <v>338</v>
      </c>
      <c r="J4" s="61" t="s">
        <v>339</v>
      </c>
      <c r="K4" s="61" t="s">
        <v>340</v>
      </c>
    </row>
    <row r="5" spans="1:11" x14ac:dyDescent="0.2">
      <c r="A5" s="61" t="s">
        <v>341</v>
      </c>
      <c r="B5" s="62">
        <v>45627</v>
      </c>
      <c r="C5" s="61" t="s">
        <v>328</v>
      </c>
      <c r="D5" s="63">
        <v>94.42</v>
      </c>
      <c r="F5" s="63">
        <v>4.42</v>
      </c>
      <c r="G5" s="64">
        <v>90</v>
      </c>
      <c r="H5" s="61" t="s">
        <v>329</v>
      </c>
      <c r="I5" s="61" t="s">
        <v>342</v>
      </c>
      <c r="J5" s="61" t="s">
        <v>343</v>
      </c>
      <c r="K5" s="61" t="s">
        <v>344</v>
      </c>
    </row>
    <row r="6" spans="1:11" x14ac:dyDescent="0.2">
      <c r="A6" s="61" t="s">
        <v>345</v>
      </c>
      <c r="B6" s="62">
        <v>45627</v>
      </c>
      <c r="C6" s="61" t="s">
        <v>328</v>
      </c>
      <c r="D6" s="63">
        <v>280.27999999999997</v>
      </c>
      <c r="F6" s="63">
        <v>10.28</v>
      </c>
      <c r="G6" s="64">
        <v>270</v>
      </c>
      <c r="H6" s="61" t="s">
        <v>329</v>
      </c>
      <c r="I6" s="61" t="s">
        <v>346</v>
      </c>
      <c r="J6" s="61" t="s">
        <v>347</v>
      </c>
      <c r="K6" s="61" t="s">
        <v>348</v>
      </c>
    </row>
    <row r="7" spans="1:11" x14ac:dyDescent="0.2">
      <c r="A7" s="61" t="s">
        <v>349</v>
      </c>
      <c r="B7" s="62">
        <v>45627</v>
      </c>
      <c r="C7" s="61" t="s">
        <v>328</v>
      </c>
      <c r="D7" s="63">
        <v>94.42</v>
      </c>
      <c r="F7" s="63">
        <v>4.42</v>
      </c>
      <c r="G7" s="64">
        <v>90</v>
      </c>
      <c r="H7" s="61" t="s">
        <v>329</v>
      </c>
      <c r="I7" s="61" t="s">
        <v>350</v>
      </c>
      <c r="J7" s="61" t="s">
        <v>351</v>
      </c>
    </row>
    <row r="8" spans="1:11" x14ac:dyDescent="0.2">
      <c r="A8" s="61" t="s">
        <v>352</v>
      </c>
      <c r="B8" s="62">
        <v>45627</v>
      </c>
      <c r="C8" s="61" t="s">
        <v>328</v>
      </c>
      <c r="D8" s="63">
        <v>94.42</v>
      </c>
      <c r="F8" s="63">
        <v>4.42</v>
      </c>
      <c r="G8" s="64">
        <v>90</v>
      </c>
      <c r="H8" s="61" t="s">
        <v>329</v>
      </c>
      <c r="I8" s="61" t="s">
        <v>353</v>
      </c>
      <c r="J8" s="61" t="s">
        <v>354</v>
      </c>
      <c r="K8" s="61" t="s">
        <v>355</v>
      </c>
    </row>
    <row r="9" spans="1:11" x14ac:dyDescent="0.2">
      <c r="A9" s="61" t="s">
        <v>356</v>
      </c>
      <c r="B9" s="62">
        <v>45627</v>
      </c>
      <c r="C9" s="61" t="s">
        <v>328</v>
      </c>
      <c r="D9" s="63">
        <v>94.42</v>
      </c>
      <c r="F9" s="63">
        <v>4.42</v>
      </c>
      <c r="G9" s="64">
        <v>90</v>
      </c>
      <c r="H9" s="61" t="s">
        <v>329</v>
      </c>
      <c r="I9" s="61" t="s">
        <v>357</v>
      </c>
      <c r="J9" s="61" t="s">
        <v>358</v>
      </c>
      <c r="K9" s="61" t="s">
        <v>359</v>
      </c>
    </row>
    <row r="10" spans="1:11" x14ac:dyDescent="0.2">
      <c r="A10" s="61" t="s">
        <v>360</v>
      </c>
      <c r="B10" s="62">
        <v>45627</v>
      </c>
      <c r="C10" s="61" t="s">
        <v>328</v>
      </c>
      <c r="D10" s="63">
        <v>94.42</v>
      </c>
      <c r="F10" s="63">
        <v>4.42</v>
      </c>
      <c r="G10" s="64">
        <v>90</v>
      </c>
      <c r="H10" s="61" t="s">
        <v>329</v>
      </c>
      <c r="I10" s="61" t="s">
        <v>361</v>
      </c>
      <c r="J10" s="61" t="s">
        <v>362</v>
      </c>
    </row>
    <row r="11" spans="1:11" x14ac:dyDescent="0.2">
      <c r="A11" s="61" t="s">
        <v>363</v>
      </c>
      <c r="B11" s="62">
        <v>45627</v>
      </c>
      <c r="C11" s="61" t="s">
        <v>328</v>
      </c>
      <c r="D11" s="63">
        <v>94.42</v>
      </c>
      <c r="F11" s="63">
        <v>4.42</v>
      </c>
      <c r="G11" s="64">
        <v>90</v>
      </c>
      <c r="H11" s="61" t="s">
        <v>329</v>
      </c>
      <c r="I11" s="61" t="s">
        <v>364</v>
      </c>
      <c r="J11" s="61" t="s">
        <v>365</v>
      </c>
      <c r="K11" s="61" t="s">
        <v>366</v>
      </c>
    </row>
    <row r="12" spans="1:11" x14ac:dyDescent="0.2">
      <c r="A12" s="61" t="s">
        <v>367</v>
      </c>
      <c r="B12" s="62">
        <v>45627</v>
      </c>
      <c r="C12" s="61" t="s">
        <v>328</v>
      </c>
      <c r="D12" s="63">
        <v>94.42</v>
      </c>
      <c r="F12" s="63">
        <v>4.42</v>
      </c>
      <c r="G12" s="64">
        <v>90</v>
      </c>
      <c r="H12" s="61" t="s">
        <v>329</v>
      </c>
      <c r="I12" s="61" t="s">
        <v>368</v>
      </c>
      <c r="J12" s="61" t="s">
        <v>369</v>
      </c>
      <c r="K12" s="61" t="s">
        <v>370</v>
      </c>
    </row>
    <row r="13" spans="1:11" x14ac:dyDescent="0.2">
      <c r="A13" s="61" t="s">
        <v>371</v>
      </c>
      <c r="B13" s="62">
        <v>45627</v>
      </c>
      <c r="C13" s="61" t="s">
        <v>328</v>
      </c>
      <c r="D13" s="63">
        <v>94.42</v>
      </c>
      <c r="F13" s="63">
        <v>4.42</v>
      </c>
      <c r="G13" s="64">
        <v>90</v>
      </c>
      <c r="H13" s="61" t="s">
        <v>329</v>
      </c>
      <c r="I13" s="61" t="s">
        <v>372</v>
      </c>
      <c r="J13" s="61" t="s">
        <v>373</v>
      </c>
      <c r="K13" s="61" t="s">
        <v>374</v>
      </c>
    </row>
    <row r="14" spans="1:11" x14ac:dyDescent="0.2">
      <c r="A14" s="61" t="s">
        <v>385</v>
      </c>
      <c r="B14" s="62">
        <v>45628</v>
      </c>
      <c r="C14" s="61" t="s">
        <v>328</v>
      </c>
      <c r="D14" s="63">
        <v>187.35</v>
      </c>
      <c r="F14" s="63">
        <v>7.35</v>
      </c>
      <c r="G14" s="64">
        <v>180</v>
      </c>
      <c r="H14" s="61" t="s">
        <v>329</v>
      </c>
      <c r="I14" s="61" t="s">
        <v>386</v>
      </c>
      <c r="J14" s="61" t="s">
        <v>387</v>
      </c>
      <c r="K14" s="61" t="s">
        <v>388</v>
      </c>
    </row>
    <row r="15" spans="1:11" x14ac:dyDescent="0.2">
      <c r="A15" s="61" t="s">
        <v>389</v>
      </c>
      <c r="B15" s="62">
        <v>45628</v>
      </c>
      <c r="C15" s="61" t="s">
        <v>328</v>
      </c>
      <c r="D15" s="63">
        <v>94.42</v>
      </c>
      <c r="F15" s="63">
        <v>4.42</v>
      </c>
      <c r="G15" s="64">
        <v>90</v>
      </c>
      <c r="H15" s="61" t="s">
        <v>329</v>
      </c>
      <c r="I15" s="61" t="s">
        <v>390</v>
      </c>
      <c r="J15" s="61" t="s">
        <v>391</v>
      </c>
      <c r="K15" s="61" t="s">
        <v>392</v>
      </c>
    </row>
    <row r="16" spans="1:11" x14ac:dyDescent="0.2">
      <c r="A16" s="61" t="s">
        <v>393</v>
      </c>
      <c r="B16" s="62">
        <v>45628</v>
      </c>
      <c r="C16" s="61" t="s">
        <v>328</v>
      </c>
      <c r="D16" s="63">
        <v>92.78</v>
      </c>
      <c r="F16" s="63">
        <v>2.78</v>
      </c>
      <c r="G16" s="64">
        <v>90</v>
      </c>
      <c r="H16" s="61" t="s">
        <v>329</v>
      </c>
      <c r="I16" s="61" t="s">
        <v>394</v>
      </c>
      <c r="J16" s="61" t="s">
        <v>395</v>
      </c>
      <c r="K16" s="61" t="s">
        <v>396</v>
      </c>
    </row>
    <row r="17" spans="1:11" x14ac:dyDescent="0.2">
      <c r="A17" s="61" t="s">
        <v>397</v>
      </c>
      <c r="B17" s="62">
        <v>45628</v>
      </c>
      <c r="C17" s="61" t="s">
        <v>328</v>
      </c>
      <c r="D17" s="63">
        <v>94.42</v>
      </c>
      <c r="F17" s="63">
        <v>4.42</v>
      </c>
      <c r="G17" s="64">
        <v>90</v>
      </c>
      <c r="H17" s="61" t="s">
        <v>329</v>
      </c>
      <c r="I17" s="61" t="s">
        <v>398</v>
      </c>
      <c r="J17" s="61" t="s">
        <v>399</v>
      </c>
      <c r="K17" s="61" t="s">
        <v>400</v>
      </c>
    </row>
    <row r="18" spans="1:11" x14ac:dyDescent="0.2">
      <c r="A18" s="61" t="s">
        <v>401</v>
      </c>
      <c r="B18" s="62">
        <v>45628</v>
      </c>
      <c r="C18" s="61" t="s">
        <v>328</v>
      </c>
      <c r="D18" s="63">
        <v>94.42</v>
      </c>
      <c r="F18" s="63">
        <v>4.42</v>
      </c>
      <c r="G18" s="64">
        <v>90</v>
      </c>
      <c r="H18" s="61" t="s">
        <v>329</v>
      </c>
      <c r="I18" s="61" t="s">
        <v>402</v>
      </c>
      <c r="J18" s="61" t="s">
        <v>403</v>
      </c>
      <c r="K18" s="61" t="s">
        <v>404</v>
      </c>
    </row>
    <row r="19" spans="1:11" x14ac:dyDescent="0.2">
      <c r="A19" s="61" t="s">
        <v>409</v>
      </c>
      <c r="B19" s="62">
        <v>45629</v>
      </c>
      <c r="C19" s="61" t="s">
        <v>328</v>
      </c>
      <c r="D19" s="63">
        <v>92.78</v>
      </c>
      <c r="F19" s="63">
        <v>2.78</v>
      </c>
      <c r="G19" s="64">
        <v>90</v>
      </c>
      <c r="H19" s="61" t="s">
        <v>329</v>
      </c>
      <c r="I19" s="61" t="s">
        <v>410</v>
      </c>
      <c r="J19" s="61" t="s">
        <v>411</v>
      </c>
      <c r="K19" s="61" t="s">
        <v>412</v>
      </c>
    </row>
    <row r="20" spans="1:11" x14ac:dyDescent="0.2">
      <c r="A20" s="61" t="s">
        <v>413</v>
      </c>
      <c r="B20" s="62">
        <v>45629</v>
      </c>
      <c r="C20" s="61" t="s">
        <v>328</v>
      </c>
      <c r="D20" s="63">
        <v>94.42</v>
      </c>
      <c r="F20" s="63">
        <v>4.42</v>
      </c>
      <c r="G20" s="64">
        <v>90</v>
      </c>
      <c r="H20" s="61" t="s">
        <v>329</v>
      </c>
      <c r="I20" s="61" t="s">
        <v>414</v>
      </c>
      <c r="J20" s="61" t="s">
        <v>415</v>
      </c>
    </row>
    <row r="21" spans="1:11" x14ac:dyDescent="0.2">
      <c r="A21" s="61" t="s">
        <v>419</v>
      </c>
      <c r="B21" s="62">
        <v>45630</v>
      </c>
      <c r="C21" s="61" t="s">
        <v>328</v>
      </c>
      <c r="D21" s="63">
        <v>94.42</v>
      </c>
      <c r="F21" s="63">
        <v>4.42</v>
      </c>
      <c r="G21" s="64">
        <v>90</v>
      </c>
      <c r="H21" s="61" t="s">
        <v>329</v>
      </c>
      <c r="I21" s="61" t="s">
        <v>420</v>
      </c>
      <c r="J21" s="61" t="s">
        <v>421</v>
      </c>
    </row>
    <row r="22" spans="1:11" x14ac:dyDescent="0.2">
      <c r="A22" s="61" t="s">
        <v>422</v>
      </c>
      <c r="B22" s="62">
        <v>45630</v>
      </c>
      <c r="C22" s="61" t="s">
        <v>328</v>
      </c>
      <c r="D22" s="63">
        <v>92.78</v>
      </c>
      <c r="F22" s="63">
        <v>2.78</v>
      </c>
      <c r="G22" s="64">
        <v>90</v>
      </c>
      <c r="H22" s="61" t="s">
        <v>329</v>
      </c>
      <c r="I22" s="61" t="s">
        <v>410</v>
      </c>
      <c r="J22" s="61" t="s">
        <v>423</v>
      </c>
      <c r="K22" s="61" t="s">
        <v>412</v>
      </c>
    </row>
    <row r="23" spans="1:11" x14ac:dyDescent="0.2">
      <c r="A23" s="61" t="s">
        <v>428</v>
      </c>
      <c r="B23" s="62">
        <v>45631</v>
      </c>
      <c r="C23" s="61" t="s">
        <v>328</v>
      </c>
      <c r="D23" s="63">
        <v>187.35</v>
      </c>
      <c r="F23" s="63">
        <v>7.35</v>
      </c>
      <c r="G23" s="64">
        <v>180</v>
      </c>
      <c r="H23" s="61" t="s">
        <v>329</v>
      </c>
      <c r="I23" s="61" t="s">
        <v>429</v>
      </c>
      <c r="J23" s="61" t="s">
        <v>430</v>
      </c>
      <c r="K23" s="61" t="s">
        <v>431</v>
      </c>
    </row>
    <row r="24" spans="1:11" x14ac:dyDescent="0.2">
      <c r="A24" s="61" t="s">
        <v>432</v>
      </c>
      <c r="B24" s="62">
        <v>45635</v>
      </c>
      <c r="C24" s="61" t="s">
        <v>328</v>
      </c>
      <c r="D24" s="63">
        <v>94.42</v>
      </c>
      <c r="F24" s="63">
        <v>4.42</v>
      </c>
      <c r="G24" s="64">
        <v>90</v>
      </c>
      <c r="H24" s="61" t="s">
        <v>329</v>
      </c>
      <c r="I24" s="61" t="s">
        <v>433</v>
      </c>
      <c r="J24" s="61" t="s">
        <v>434</v>
      </c>
      <c r="K24" s="61" t="s">
        <v>435</v>
      </c>
    </row>
    <row r="25" spans="1:11" x14ac:dyDescent="0.2">
      <c r="A25" s="61" t="s">
        <v>436</v>
      </c>
      <c r="B25" s="62">
        <v>45635</v>
      </c>
      <c r="C25" s="61" t="s">
        <v>328</v>
      </c>
      <c r="D25" s="63">
        <v>94.42</v>
      </c>
      <c r="F25" s="63">
        <v>4.42</v>
      </c>
      <c r="G25" s="64">
        <v>90</v>
      </c>
      <c r="H25" s="61" t="s">
        <v>329</v>
      </c>
      <c r="I25" s="61" t="s">
        <v>437</v>
      </c>
      <c r="J25" s="61" t="s">
        <v>438</v>
      </c>
    </row>
    <row r="26" spans="1:11" x14ac:dyDescent="0.2">
      <c r="A26" s="61" t="s">
        <v>443</v>
      </c>
      <c r="B26" s="62">
        <v>45637</v>
      </c>
      <c r="C26" s="61" t="s">
        <v>328</v>
      </c>
      <c r="D26" s="63">
        <v>94.42</v>
      </c>
      <c r="F26" s="63">
        <v>4.42</v>
      </c>
      <c r="G26" s="64">
        <v>90</v>
      </c>
      <c r="H26" s="61" t="s">
        <v>329</v>
      </c>
      <c r="I26" s="61" t="s">
        <v>444</v>
      </c>
      <c r="J26" s="61" t="s">
        <v>445</v>
      </c>
      <c r="K26" s="61" t="s">
        <v>446</v>
      </c>
    </row>
    <row r="27" spans="1:11" x14ac:dyDescent="0.2">
      <c r="A27" s="61" t="s">
        <v>375</v>
      </c>
      <c r="B27" s="62">
        <v>45627</v>
      </c>
      <c r="C27" s="61" t="s">
        <v>376</v>
      </c>
      <c r="D27" s="63">
        <v>94.42</v>
      </c>
      <c r="F27" s="63">
        <v>4.42</v>
      </c>
      <c r="G27" s="64">
        <v>90</v>
      </c>
      <c r="H27" s="61" t="s">
        <v>329</v>
      </c>
      <c r="I27" s="61" t="s">
        <v>334</v>
      </c>
      <c r="J27" s="61" t="s">
        <v>377</v>
      </c>
      <c r="K27" s="61" t="s">
        <v>336</v>
      </c>
    </row>
    <row r="28" spans="1:11" x14ac:dyDescent="0.2">
      <c r="A28" s="61" t="s">
        <v>378</v>
      </c>
      <c r="B28" s="62">
        <v>45627</v>
      </c>
      <c r="C28" s="61" t="s">
        <v>376</v>
      </c>
      <c r="D28" s="63">
        <v>94.42</v>
      </c>
      <c r="F28" s="63">
        <v>4.42</v>
      </c>
      <c r="G28" s="64">
        <v>90</v>
      </c>
      <c r="H28" s="61" t="s">
        <v>329</v>
      </c>
      <c r="I28" s="61" t="s">
        <v>342</v>
      </c>
      <c r="J28" s="61" t="s">
        <v>343</v>
      </c>
      <c r="K28" s="61" t="s">
        <v>344</v>
      </c>
    </row>
    <row r="29" spans="1:11" x14ac:dyDescent="0.2">
      <c r="A29" s="61" t="s">
        <v>379</v>
      </c>
      <c r="B29" s="62">
        <v>45627</v>
      </c>
      <c r="C29" s="61" t="s">
        <v>376</v>
      </c>
      <c r="D29" s="63">
        <v>94.42</v>
      </c>
      <c r="F29" s="63">
        <v>4.42</v>
      </c>
      <c r="G29" s="64">
        <v>90</v>
      </c>
      <c r="H29" s="61" t="s">
        <v>329</v>
      </c>
      <c r="I29" s="61" t="s">
        <v>346</v>
      </c>
      <c r="J29" s="61" t="s">
        <v>380</v>
      </c>
      <c r="K29" s="61" t="s">
        <v>348</v>
      </c>
    </row>
    <row r="30" spans="1:11" x14ac:dyDescent="0.2">
      <c r="A30" s="61" t="s">
        <v>381</v>
      </c>
      <c r="B30" s="62">
        <v>45627</v>
      </c>
      <c r="C30" s="61" t="s">
        <v>376</v>
      </c>
      <c r="D30" s="63">
        <v>94.42</v>
      </c>
      <c r="F30" s="63">
        <v>4.42</v>
      </c>
      <c r="G30" s="64">
        <v>90</v>
      </c>
      <c r="H30" s="61" t="s">
        <v>329</v>
      </c>
      <c r="I30" s="61" t="s">
        <v>382</v>
      </c>
      <c r="J30" s="61" t="s">
        <v>373</v>
      </c>
      <c r="K30" s="61" t="s">
        <v>383</v>
      </c>
    </row>
    <row r="31" spans="1:11" x14ac:dyDescent="0.2">
      <c r="A31" s="61" t="s">
        <v>384</v>
      </c>
      <c r="B31" s="62">
        <v>45627</v>
      </c>
      <c r="C31" s="61" t="s">
        <v>376</v>
      </c>
      <c r="D31" s="63">
        <v>94.42</v>
      </c>
      <c r="F31" s="63">
        <v>4.42</v>
      </c>
      <c r="G31" s="64">
        <v>90</v>
      </c>
      <c r="H31" s="61" t="s">
        <v>329</v>
      </c>
      <c r="I31" s="61" t="s">
        <v>364</v>
      </c>
      <c r="J31" s="61" t="s">
        <v>365</v>
      </c>
      <c r="K31" s="61" t="s">
        <v>366</v>
      </c>
    </row>
    <row r="32" spans="1:11" x14ac:dyDescent="0.2">
      <c r="A32" s="61" t="s">
        <v>405</v>
      </c>
      <c r="B32" s="62">
        <v>45628</v>
      </c>
      <c r="C32" s="61" t="s">
        <v>376</v>
      </c>
      <c r="D32" s="63">
        <v>94.42</v>
      </c>
      <c r="F32" s="63">
        <v>4.42</v>
      </c>
      <c r="G32" s="64">
        <v>90</v>
      </c>
      <c r="H32" s="61" t="s">
        <v>329</v>
      </c>
      <c r="I32" s="61" t="s">
        <v>406</v>
      </c>
      <c r="J32" s="61" t="s">
        <v>407</v>
      </c>
      <c r="K32" s="61" t="s">
        <v>408</v>
      </c>
    </row>
    <row r="33" spans="1:11" x14ac:dyDescent="0.2">
      <c r="A33" s="61" t="s">
        <v>416</v>
      </c>
      <c r="B33" s="62">
        <v>45629</v>
      </c>
      <c r="C33" s="61" t="s">
        <v>376</v>
      </c>
      <c r="D33" s="63">
        <v>92.78</v>
      </c>
      <c r="F33" s="63">
        <v>2.78</v>
      </c>
      <c r="G33" s="64">
        <v>90</v>
      </c>
      <c r="H33" s="61" t="s">
        <v>329</v>
      </c>
      <c r="I33" s="61" t="s">
        <v>417</v>
      </c>
      <c r="J33" s="61" t="s">
        <v>418</v>
      </c>
      <c r="K33" s="61">
        <v>255076753</v>
      </c>
    </row>
    <row r="34" spans="1:11" x14ac:dyDescent="0.2">
      <c r="A34" s="61" t="s">
        <v>424</v>
      </c>
      <c r="B34" s="62">
        <v>45630</v>
      </c>
      <c r="C34" s="61" t="s">
        <v>376</v>
      </c>
      <c r="D34" s="63">
        <v>94.42</v>
      </c>
      <c r="F34" s="63">
        <v>4.42</v>
      </c>
      <c r="G34" s="64">
        <v>90</v>
      </c>
      <c r="H34" s="61" t="s">
        <v>329</v>
      </c>
      <c r="I34" s="61" t="s">
        <v>425</v>
      </c>
      <c r="J34" s="61" t="s">
        <v>426</v>
      </c>
      <c r="K34" s="61" t="s">
        <v>427</v>
      </c>
    </row>
    <row r="35" spans="1:11" x14ac:dyDescent="0.2">
      <c r="A35" s="61" t="s">
        <v>439</v>
      </c>
      <c r="B35" s="62">
        <v>45636</v>
      </c>
      <c r="C35" s="61" t="s">
        <v>376</v>
      </c>
      <c r="D35" s="63">
        <v>94.42</v>
      </c>
      <c r="F35" s="63">
        <v>4.42</v>
      </c>
      <c r="G35" s="64">
        <v>90</v>
      </c>
      <c r="H35" s="61" t="s">
        <v>329</v>
      </c>
      <c r="I35" s="61" t="s">
        <v>440</v>
      </c>
      <c r="J35" s="61" t="s">
        <v>441</v>
      </c>
      <c r="K35" s="61" t="s">
        <v>442</v>
      </c>
    </row>
    <row r="36" spans="1:11" x14ac:dyDescent="0.2">
      <c r="A36" s="61" t="s">
        <v>447</v>
      </c>
      <c r="B36" s="62">
        <v>45644</v>
      </c>
      <c r="C36" s="61" t="s">
        <v>376</v>
      </c>
      <c r="D36" s="63">
        <v>187.35</v>
      </c>
      <c r="F36" s="63">
        <v>7.35</v>
      </c>
      <c r="G36" s="64">
        <v>180</v>
      </c>
      <c r="H36" s="61" t="s">
        <v>329</v>
      </c>
      <c r="I36" s="61" t="s">
        <v>448</v>
      </c>
      <c r="J36" s="61" t="s">
        <v>449</v>
      </c>
      <c r="K36" s="61" t="s">
        <v>450</v>
      </c>
    </row>
    <row r="37" spans="1:11" x14ac:dyDescent="0.2">
      <c r="A37" s="61" t="s">
        <v>451</v>
      </c>
      <c r="B37" s="62">
        <v>45645</v>
      </c>
      <c r="C37" s="61" t="s">
        <v>376</v>
      </c>
      <c r="D37" s="63">
        <v>94.42</v>
      </c>
      <c r="F37" s="63">
        <v>4.42</v>
      </c>
      <c r="G37" s="64">
        <v>90</v>
      </c>
      <c r="H37" s="61" t="s">
        <v>329</v>
      </c>
      <c r="I37" s="61" t="s">
        <v>452</v>
      </c>
      <c r="J37" s="61" t="s">
        <v>453</v>
      </c>
      <c r="K37" s="61" t="s">
        <v>454</v>
      </c>
    </row>
    <row r="38" spans="1:11" x14ac:dyDescent="0.2">
      <c r="A38" s="61" t="s">
        <v>455</v>
      </c>
      <c r="B38" s="62">
        <v>45645</v>
      </c>
      <c r="C38" s="61" t="s">
        <v>376</v>
      </c>
      <c r="D38" s="63">
        <v>92.78</v>
      </c>
      <c r="F38" s="63">
        <v>2.78</v>
      </c>
      <c r="G38" s="64">
        <v>90</v>
      </c>
      <c r="H38" s="61" t="s">
        <v>329</v>
      </c>
      <c r="I38" s="61" t="s">
        <v>456</v>
      </c>
      <c r="J38" s="61" t="s">
        <v>457</v>
      </c>
      <c r="K38" s="61" t="s">
        <v>458</v>
      </c>
    </row>
    <row r="39" spans="1:11" x14ac:dyDescent="0.2">
      <c r="A39" s="61" t="s">
        <v>459</v>
      </c>
      <c r="B39" s="62">
        <v>45652</v>
      </c>
      <c r="C39" s="61" t="s">
        <v>376</v>
      </c>
      <c r="D39" s="63">
        <v>94.42</v>
      </c>
      <c r="F39" s="63">
        <v>4.42</v>
      </c>
      <c r="G39" s="64">
        <v>90</v>
      </c>
      <c r="H39" s="61" t="s">
        <v>329</v>
      </c>
      <c r="I39" s="61" t="s">
        <v>460</v>
      </c>
      <c r="J39" s="61" t="s">
        <v>461</v>
      </c>
      <c r="K39" s="61" t="s">
        <v>462</v>
      </c>
    </row>
    <row r="40" spans="1:11" x14ac:dyDescent="0.2">
      <c r="A40" s="61" t="s">
        <v>463</v>
      </c>
      <c r="B40" s="62">
        <v>45655</v>
      </c>
      <c r="C40" s="61" t="s">
        <v>376</v>
      </c>
      <c r="D40" s="63">
        <v>94.42</v>
      </c>
      <c r="F40" s="63">
        <v>4.42</v>
      </c>
      <c r="G40" s="63">
        <v>90</v>
      </c>
      <c r="H40" s="61" t="s">
        <v>329</v>
      </c>
      <c r="I40" s="61" t="s">
        <v>464</v>
      </c>
      <c r="J40" s="61" t="s">
        <v>465</v>
      </c>
      <c r="K40" s="61" t="s">
        <v>466</v>
      </c>
    </row>
    <row r="41" spans="1:11" x14ac:dyDescent="0.2">
      <c r="A41" s="61" t="s">
        <v>467</v>
      </c>
      <c r="B41" s="62">
        <v>45655</v>
      </c>
      <c r="C41" s="61" t="s">
        <v>376</v>
      </c>
      <c r="D41" s="63">
        <v>94.42</v>
      </c>
      <c r="F41" s="63">
        <v>4.42</v>
      </c>
      <c r="G41" s="63">
        <v>90</v>
      </c>
      <c r="H41" s="61" t="s">
        <v>329</v>
      </c>
      <c r="I41" s="61" t="s">
        <v>464</v>
      </c>
      <c r="J41" s="61" t="s">
        <v>468</v>
      </c>
      <c r="K41" s="61" t="s">
        <v>466</v>
      </c>
    </row>
    <row r="42" spans="1:11" x14ac:dyDescent="0.2">
      <c r="A42" s="61" t="s">
        <v>469</v>
      </c>
      <c r="B42" s="62">
        <v>45655</v>
      </c>
      <c r="C42" s="61" t="s">
        <v>376</v>
      </c>
      <c r="D42" s="63">
        <v>94.42</v>
      </c>
      <c r="F42" s="63">
        <v>4.42</v>
      </c>
      <c r="G42" s="63">
        <v>90</v>
      </c>
      <c r="H42" s="61" t="s">
        <v>329</v>
      </c>
      <c r="I42" s="61" t="s">
        <v>470</v>
      </c>
      <c r="J42" s="61" t="s">
        <v>471</v>
      </c>
      <c r="K42" s="61" t="s">
        <v>472</v>
      </c>
    </row>
    <row r="43" spans="1:11" x14ac:dyDescent="0.2">
      <c r="A43" s="61" t="s">
        <v>473</v>
      </c>
      <c r="B43" s="62">
        <v>45656</v>
      </c>
      <c r="C43" s="61" t="s">
        <v>376</v>
      </c>
      <c r="D43" s="63">
        <v>94.42</v>
      </c>
      <c r="F43" s="63">
        <v>4.42</v>
      </c>
      <c r="G43" s="63">
        <v>90</v>
      </c>
      <c r="H43" s="61" t="s">
        <v>329</v>
      </c>
      <c r="I43" s="61" t="s">
        <v>474</v>
      </c>
      <c r="J43" s="61" t="s">
        <v>475</v>
      </c>
    </row>
    <row r="44" spans="1:11" x14ac:dyDescent="0.2">
      <c r="A44" s="61" t="s">
        <v>476</v>
      </c>
      <c r="B44" s="62">
        <v>45658</v>
      </c>
      <c r="C44" s="61" t="s">
        <v>376</v>
      </c>
      <c r="D44" s="63">
        <v>94.42</v>
      </c>
      <c r="F44" s="63">
        <v>4.42</v>
      </c>
      <c r="G44" s="65">
        <v>90</v>
      </c>
      <c r="H44" s="61" t="s">
        <v>329</v>
      </c>
      <c r="I44" s="61" t="s">
        <v>402</v>
      </c>
      <c r="J44" s="61" t="s">
        <v>403</v>
      </c>
      <c r="K44" s="61" t="s">
        <v>404</v>
      </c>
    </row>
  </sheetData>
  <autoFilter ref="A1:K44" xr:uid="{4D0B90B0-5939-48E7-9626-311985DA2E56}">
    <sortState xmlns:xlrd2="http://schemas.microsoft.com/office/spreadsheetml/2017/richdata2" ref="A2:K44">
      <sortCondition ref="C1:C44"/>
    </sortState>
  </autoFilter>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15</vt:i4>
      </vt:variant>
      <vt:variant>
        <vt:lpstr>Named Ranges</vt:lpstr>
      </vt:variant>
      <vt:variant>
        <vt:i4>2</vt:i4>
      </vt:variant>
    </vt:vector>
  </HeadingPairs>
  <TitlesOfParts>
    <vt:vector size="17" baseType="lpstr">
      <vt:lpstr>Report</vt:lpstr>
      <vt:lpstr>Account Balances</vt:lpstr>
      <vt:lpstr>Cash Flow</vt:lpstr>
      <vt:lpstr>Cash Flow YoY</vt:lpstr>
      <vt:lpstr>December</vt:lpstr>
      <vt:lpstr>HomeBase YoY</vt:lpstr>
      <vt:lpstr>HomeBase 6 Months</vt:lpstr>
      <vt:lpstr>Sheet3</vt:lpstr>
      <vt:lpstr>Backup Do Not Print---&gt;</vt:lpstr>
      <vt:lpstr>To Do Recon</vt:lpstr>
      <vt:lpstr>Sweep Int</vt:lpstr>
      <vt:lpstr>CC</vt:lpstr>
      <vt:lpstr>CHK</vt:lpstr>
      <vt:lpstr>Acct Bal</vt:lpstr>
      <vt:lpstr>TS Data</vt:lpstr>
      <vt:lpstr>'Account Balances'!Print_Area</vt:lpstr>
      <vt:lpstr>Report!Print_Area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 Schardt</dc:creator>
  <cp:lastModifiedBy>Mary LaPorta</cp:lastModifiedBy>
  <cp:lastPrinted>2025-01-14T20:53:03Z</cp:lastPrinted>
  <dcterms:created xsi:type="dcterms:W3CDTF">2010-09-13T01:02:56Z</dcterms:created>
  <dcterms:modified xsi:type="dcterms:W3CDTF">2025-01-14T20:56:24Z</dcterms:modified>
</cp:coreProperties>
</file>